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bookViews>
    <workbookView xWindow="0" yWindow="0" windowWidth="21570" windowHeight="10245" activeTab="0"/>
  </bookViews>
  <sheets>
    <sheet name="Rekapitulace stavby" sheetId="1" r:id="rId1"/>
    <sheet name="SO01a - Stávající objekt ..." sheetId="2" r:id="rId2"/>
    <sheet name="SO01b - Stávající objekt ..." sheetId="3" r:id="rId3"/>
    <sheet name="SO02 - Navržený objekt - ..." sheetId="4" r:id="rId4"/>
    <sheet name="ZTI - ZTI" sheetId="5" r:id="rId5"/>
    <sheet name="UT - ZAŘÍZENÍ PRO VYTÁPĚN..." sheetId="6" r:id="rId6"/>
    <sheet name="SIL - Silnoproudé rozvody" sheetId="7" r:id="rId7"/>
    <sheet name="SL - Slaboproudé rozvody" sheetId="8" r:id="rId8"/>
    <sheet name="KS - Komunikační systém" sheetId="9" r:id="rId9"/>
    <sheet name="VZT - Vzduchotechnika" sheetId="10" r:id="rId10"/>
    <sheet name="IO01 - Návrácení rozebran..." sheetId="11" r:id="rId11"/>
    <sheet name="IO02 - Navržená zpevněná ..." sheetId="12" r:id="rId12"/>
    <sheet name="IO03 - Navržená palisáda" sheetId="13" r:id="rId13"/>
    <sheet name="SU01 - Spádování a zatrav..." sheetId="14" r:id="rId14"/>
    <sheet name="SU02 - Okapový chodníček" sheetId="15" r:id="rId15"/>
    <sheet name="VRN - Vedlejší rozpočtové..." sheetId="16" r:id="rId16"/>
    <sheet name="Pokyny pro vyplnění" sheetId="17" r:id="rId17"/>
  </sheets>
  <definedNames>
    <definedName name="_xlnm._FilterDatabase" localSheetId="10" hidden="1">'IO01 - Návrácení rozebran...'!$C$86:$K$137</definedName>
    <definedName name="_xlnm._FilterDatabase" localSheetId="11" hidden="1">'IO02 - Navržená zpevněná ...'!$C$85:$K$125</definedName>
    <definedName name="_xlnm._FilterDatabase" localSheetId="12" hidden="1">'IO03 - Navržená palisáda'!$C$86:$K$124</definedName>
    <definedName name="_xlnm._FilterDatabase" localSheetId="8" hidden="1">'KS - Komunikační systém'!$C$77:$K$140</definedName>
    <definedName name="_xlnm._FilterDatabase" localSheetId="6" hidden="1">'SIL - Silnoproudé rozvody'!$C$88:$K$210</definedName>
    <definedName name="_xlnm._FilterDatabase" localSheetId="7" hidden="1">'SL - Slaboproudé rozvody'!$C$77:$K$104</definedName>
    <definedName name="_xlnm._FilterDatabase" localSheetId="1" hidden="1">'SO01a - Stávající objekt ...'!$C$95:$K$519</definedName>
    <definedName name="_xlnm._FilterDatabase" localSheetId="2" hidden="1">'SO01b - Stávající objekt ...'!$C$104:$K$1032</definedName>
    <definedName name="_xlnm._FilterDatabase" localSheetId="3" hidden="1">'SO02 - Navržený objekt - ...'!$C$95:$K$434</definedName>
    <definedName name="_xlnm._FilterDatabase" localSheetId="13" hidden="1">'SU01 - Spádování a zatrav...'!$C$84:$K$130</definedName>
    <definedName name="_xlnm._FilterDatabase" localSheetId="14" hidden="1">'SU02 - Okapový chodníček'!$C$85:$K$118</definedName>
    <definedName name="_xlnm._FilterDatabase" localSheetId="5" hidden="1">'UT - ZAŘÍZENÍ PRO VYTÁPĚN...'!$C$80:$K$177</definedName>
    <definedName name="_xlnm._FilterDatabase" localSheetId="15" hidden="1">'VRN - Vedlejší rozpočtové...'!$C$79:$K$101</definedName>
    <definedName name="_xlnm._FilterDatabase" localSheetId="9" hidden="1">'VZT - Vzduchotechnika'!$C$78:$K$146</definedName>
    <definedName name="_xlnm._FilterDatabase" localSheetId="4" hidden="1">'ZTI - ZTI'!$C$87:$K$351</definedName>
    <definedName name="_xlnm.Print_Area" localSheetId="10">'IO01 - Návrácení rozebran...'!$C$4:$J$38,'IO01 - Návrácení rozebran...'!$C$44:$J$66,'IO01 - Návrácení rozebran...'!$C$72:$K$137</definedName>
    <definedName name="_xlnm.Print_Area" localSheetId="11">'IO02 - Navržená zpevněná ...'!$C$4:$J$38,'IO02 - Navržená zpevněná ...'!$C$44:$J$65,'IO02 - Navržená zpevněná ...'!$C$71:$K$125</definedName>
    <definedName name="_xlnm.Print_Area" localSheetId="12">'IO03 - Navržená palisáda'!$C$4:$J$38,'IO03 - Navržená palisáda'!$C$44:$J$66,'IO03 - Navržená palisáda'!$C$72:$K$124</definedName>
    <definedName name="_xlnm.Print_Area" localSheetId="8">'KS - Komunikační systém'!$C$4:$J$36,'KS - Komunikační systém'!$C$42:$J$59,'KS - Komunikační systém'!$C$65:$K$140</definedName>
    <definedName name="_xlnm.Print_Area" localSheetId="1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stavby'!$C$39:$AQ$70</definedName>
    <definedName name="_xlnm.Print_Area" localSheetId="6">'SIL - Silnoproudé rozvody'!$C$4:$J$36,'SIL - Silnoproudé rozvody'!$C$42:$J$70,'SIL - Silnoproudé rozvody'!$C$76:$K$210</definedName>
    <definedName name="_xlnm.Print_Area" localSheetId="7">'SL - Slaboproudé rozvody'!$C$4:$J$36,'SL - Slaboproudé rozvody'!$C$42:$J$59,'SL - Slaboproudé rozvody'!$C$65:$K$104</definedName>
    <definedName name="_xlnm.Print_Area" localSheetId="1">'SO01a - Stávající objekt ...'!$C$4:$J$38,'SO01a - Stávající objekt ...'!$C$44:$J$75,'SO01a - Stávající objekt ...'!$C$81:$K$519</definedName>
    <definedName name="_xlnm.Print_Area" localSheetId="2">'SO01b - Stávající objekt ...'!$C$4:$J$38,'SO01b - Stávající objekt ...'!$C$44:$J$84,'SO01b - Stávající objekt ...'!$C$90:$K$1032</definedName>
    <definedName name="_xlnm.Print_Area" localSheetId="3">'SO02 - Navržený objekt - ...'!$C$4:$J$38,'SO02 - Navržený objekt - ...'!$C$44:$J$75,'SO02 - Navržený objekt - ...'!$C$81:$K$434</definedName>
    <definedName name="_xlnm.Print_Area" localSheetId="13">'SU01 - Spádování a zatrav...'!$C$4:$J$38,'SU01 - Spádování a zatrav...'!$C$44:$J$64,'SU01 - Spádování a zatrav...'!$C$70:$K$130</definedName>
    <definedName name="_xlnm.Print_Area" localSheetId="14">'SU02 - Okapový chodníček'!$C$4:$J$38,'SU02 - Okapový chodníček'!$C$44:$J$65,'SU02 - Okapový chodníček'!$C$71:$K$118</definedName>
    <definedName name="_xlnm.Print_Area" localSheetId="5">'UT - ZAŘÍZENÍ PRO VYTÁPĚN...'!$C$4:$J$36,'UT - ZAŘÍZENÍ PRO VYTÁPĚN...'!$C$42:$J$62,'UT - ZAŘÍZENÍ PRO VYTÁPĚN...'!$C$68:$K$177</definedName>
    <definedName name="_xlnm.Print_Area" localSheetId="15">'VRN - Vedlejší rozpočtové...'!$C$4:$J$36,'VRN - Vedlejší rozpočtové...'!$C$42:$J$61,'VRN - Vedlejší rozpočtové...'!$C$67:$K$101</definedName>
    <definedName name="_xlnm.Print_Area" localSheetId="9">'VZT - Vzduchotechnika'!$C$4:$J$36,'VZT - Vzduchotechnika'!$C$42:$J$60,'VZT - Vzduchotechnika'!$C$66:$K$146</definedName>
    <definedName name="_xlnm.Print_Area" localSheetId="4">'ZTI - ZTI'!$C$4:$J$36,'ZTI - ZTI'!$C$42:$J$69,'ZTI - ZTI'!$C$75:$K$351</definedName>
    <definedName name="_xlnm.Print_Titles" localSheetId="0">'Rekapitulace stavby'!$49:$49</definedName>
    <definedName name="_xlnm.Print_Titles" localSheetId="1">'SO01a - Stávající objekt ...'!$95:$95</definedName>
    <definedName name="_xlnm.Print_Titles" localSheetId="2">'SO01b - Stávající objekt ...'!$104:$104</definedName>
    <definedName name="_xlnm.Print_Titles" localSheetId="3">'SO02 - Navržený objekt - ...'!$95:$95</definedName>
    <definedName name="_xlnm.Print_Titles" localSheetId="4">'ZTI - ZTI'!$87:$87</definedName>
    <definedName name="_xlnm.Print_Titles" localSheetId="5">'UT - ZAŘÍZENÍ PRO VYTÁPĚN...'!$80:$80</definedName>
    <definedName name="_xlnm.Print_Titles" localSheetId="6">'SIL - Silnoproudé rozvody'!$88:$88</definedName>
    <definedName name="_xlnm.Print_Titles" localSheetId="7">'SL - Slaboproudé rozvody'!$77:$77</definedName>
    <definedName name="_xlnm.Print_Titles" localSheetId="8">'KS - Komunikační systém'!$77:$77</definedName>
    <definedName name="_xlnm.Print_Titles" localSheetId="9">'VZT - Vzduchotechnika'!$78:$78</definedName>
    <definedName name="_xlnm.Print_Titles" localSheetId="10">'IO01 - Návrácení rozebran...'!$86:$86</definedName>
    <definedName name="_xlnm.Print_Titles" localSheetId="11">'IO02 - Navržená zpevněná ...'!$85:$85</definedName>
    <definedName name="_xlnm.Print_Titles" localSheetId="12">'IO03 - Navržená palisáda'!$86:$86</definedName>
    <definedName name="_xlnm.Print_Titles" localSheetId="13">'SU01 - Spádování a zatrav...'!$84:$84</definedName>
    <definedName name="_xlnm.Print_Titles" localSheetId="14">'SU02 - Okapový chodníček'!$85:$85</definedName>
    <definedName name="_xlnm.Print_Titles" localSheetId="15">'VRN - Vedlejší rozpočtové...'!$79:$79</definedName>
  </definedNames>
  <calcPr calcId="162913"/>
</workbook>
</file>

<file path=xl/sharedStrings.xml><?xml version="1.0" encoding="utf-8"?>
<sst xmlns="http://schemas.openxmlformats.org/spreadsheetml/2006/main" count="26435" uniqueCount="3586">
  <si>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</si>
  <si>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</si>
  <si>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</si>
  <si>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</si>
  <si>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</si>
  <si>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</si>
  <si>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</si>
  <si>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{fc452b19-c224-407c-a150-476e22d01981}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</si>
  <si>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</si>
  <si>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</si>
  <si>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</si>
  <si>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</si>
  <si>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</si>
  <si>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</si>
  <si>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</si>
  <si>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</si>
  <si>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</si>
  <si>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</si>
  <si>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</si>
  <si>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Nástavba domov pro seniory, Pilníkov</t>
  </si>
  <si>
    <t>KSO:</t>
  </si>
  <si>
    <t/>
  </si>
  <si>
    <t>CC-CZ:</t>
  </si>
  <si>
    <t>Místo:</t>
  </si>
  <si>
    <t xml:space="preserve"> </t>
  </si>
  <si>
    <t>Datum:</t>
  </si>
  <si>
    <t>17. 2. 2018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</si>
  <si>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</si>
  <si>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</si>
  <si>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</si>
  <si>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</si>
  <si>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</si>
  <si>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</si>
  <si>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</si>
  <si>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</si>
  <si>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</si>
  <si>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</si>
  <si>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</si>
  <si>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</si>
  <si>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</si>
  <si>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</si>
  <si>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</si>
  <si>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</si>
  <si>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</si>
  <si>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</si>
  <si>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</si>
  <si>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</si>
  <si>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</si>
  <si>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</si>
  <si>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</si>
  <si>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</si>
  <si>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</si>
  <si>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</si>
  <si>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</si>
  <si>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</si>
  <si>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</si>
  <si>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</si>
  <si>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</si>
  <si>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</si>
  <si>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</si>
  <si>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</si>
  <si>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</si>
  <si>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</si>
  <si>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</si>
  <si>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</si>
  <si>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</si>
  <si>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</si>
  <si>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</si>
  <si>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</si>
  <si>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</si>
  <si>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</si>
  <si>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</si>
  <si>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</si>
  <si>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</si>
  <si>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</t>
  </si>
  <si>
    <t>Stavební úpravy</t>
  </si>
  <si>
    <t>STA</t>
  </si>
  <si>
    <t>1</t>
  </si>
  <si>
    <t>{923fcb04-6240-4504-8327-93651a8aa23a}</t>
  </si>
  <si>
    <t>2</t>
  </si>
  <si>
    <t>/</t>
  </si>
  <si>
    <t>SO01a</t>
  </si>
  <si>
    <t>Stávající objekt - Stavební úpravy</t>
  </si>
  <si>
    <t>Soupis</t>
  </si>
  <si>
    <t>{0fb00f14-fc8e-4861-9889-c2ea7be26dd0}</t>
  </si>
  <si>
    <t>SO01b</t>
  </si>
  <si>
    <t>Stávající objekt - Nástavba</t>
  </si>
  <si>
    <t>{3d59bf59-0dd6-4e2d-8070-13c21556f0cf}</t>
  </si>
  <si>
    <t>SO02</t>
  </si>
  <si>
    <t>Navržený objekt - Přístavba</t>
  </si>
  <si>
    <t>{fdda6b4b-5690-45b1-9e42-79ab7e38904b}</t>
  </si>
  <si>
    <t>ZTI</t>
  </si>
  <si>
    <t>{d82a04a7-8154-4066-8432-f8edb935aa53}</t>
  </si>
  <si>
    <t>UT</t>
  </si>
  <si>
    <t>ZAŘÍZENÍ PRO VYTÁPĚNÍ STAVBY</t>
  </si>
  <si>
    <t>{e46c2e35-98d3-4efd-b888-7418726e0361}</t>
  </si>
  <si>
    <t>SIL</t>
  </si>
  <si>
    <t>Silnoproudé rozvody</t>
  </si>
  <si>
    <t>{2d465157-66a7-4ef3-8821-8d3a7ce976f9}</t>
  </si>
  <si>
    <t>SL</t>
  </si>
  <si>
    <t>Slaboproudé rozvody</t>
  </si>
  <si>
    <t>{169923d4-775d-4ee9-ba9e-156576d7d555}</t>
  </si>
  <si>
    <t>KS</t>
  </si>
  <si>
    <t>Komunikační systém</t>
  </si>
  <si>
    <t>{cd22f056-5418-4224-a7ea-3c39b07b6f3d}</t>
  </si>
  <si>
    <t>VZT</t>
  </si>
  <si>
    <t>Vzduchotechnika</t>
  </si>
  <si>
    <t>{784d8dd9-65f3-4994-98ad-dade764e983b}</t>
  </si>
  <si>
    <t>IO</t>
  </si>
  <si>
    <t>Zpevněné plochy</t>
  </si>
  <si>
    <t>{faca6ccd-642e-4044-a5c3-030f6655d468}</t>
  </si>
  <si>
    <t>IO01</t>
  </si>
  <si>
    <t>Návrácení rozebrané zpevněné plochy</t>
  </si>
  <si>
    <t>{dbcb741b-a295-41aa-8ce3-83d215f6ce1c}</t>
  </si>
  <si>
    <t>IO02</t>
  </si>
  <si>
    <t>Navržená zpevněná plocha</t>
  </si>
  <si>
    <t>{4caff14d-2964-4cc6-a261-e61971c2382c}</t>
  </si>
  <si>
    <t>IO03</t>
  </si>
  <si>
    <t>Navržená palisáda</t>
  </si>
  <si>
    <t>{d003fc4b-67fd-4802-b630-831682cc69ef}</t>
  </si>
  <si>
    <t>SÚ</t>
  </si>
  <si>
    <t>Sadové úpravy</t>
  </si>
  <si>
    <t>{44e7bcd1-9926-42db-aadc-b14b77ad83ca}</t>
  </si>
  <si>
    <t>SU01</t>
  </si>
  <si>
    <t>Spádování a zatravnění</t>
  </si>
  <si>
    <t>{52b73519-35c1-4a1d-bd31-542bc5e1b5ec}</t>
  </si>
  <si>
    <t>SU02</t>
  </si>
  <si>
    <t>Okapový chodníček</t>
  </si>
  <si>
    <t>{15e681cb-24fe-453b-970e-d86800228309}</t>
  </si>
  <si>
    <t>VRN</t>
  </si>
  <si>
    <t>Vedlejší rozpočtové náklady</t>
  </si>
  <si>
    <t>{c17bcc9a-252e-4411-967b-0479e68fab7d}</t>
  </si>
  <si>
    <t>1) Krycí list soupisu</t>
  </si>
  <si>
    <t>2) Rekapitulace</t>
  </si>
  <si>
    <t>3) Soupis prací</t>
  </si>
  <si>
    <t>Zpět na list:</t>
  </si>
  <si>
    <t>Rekapitulace stavby</t>
  </si>
  <si>
    <t>Bed_01</t>
  </si>
  <si>
    <t>Malba</t>
  </si>
  <si>
    <t>216,68</t>
  </si>
  <si>
    <t>KRYCÍ LIST SOUPISU</t>
  </si>
  <si>
    <t>Dlažba</t>
  </si>
  <si>
    <t>22,44</t>
  </si>
  <si>
    <t>Obklad</t>
  </si>
  <si>
    <t>104,885</t>
  </si>
  <si>
    <t>Om_gletovaná</t>
  </si>
  <si>
    <t>54,011</t>
  </si>
  <si>
    <t>Om_strop</t>
  </si>
  <si>
    <t>21,04</t>
  </si>
  <si>
    <t>Objekt:</t>
  </si>
  <si>
    <t>SDK_podhled</t>
  </si>
  <si>
    <t>SO - Stavební úpravy</t>
  </si>
  <si>
    <t>Omyv_nátěr</t>
  </si>
  <si>
    <t>18,576</t>
  </si>
  <si>
    <t>Soupis:</t>
  </si>
  <si>
    <t>Olej_nátěr</t>
  </si>
  <si>
    <t>27,75</t>
  </si>
  <si>
    <t>SO01a - Stávající objekt - Stavební úpravy</t>
  </si>
  <si>
    <t>Maz</t>
  </si>
  <si>
    <t>1,795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</si>
  <si>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</si>
  <si>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</si>
  <si>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</si>
  <si>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</si>
  <si>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</si>
  <si>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</si>
  <si>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</si>
  <si>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</si>
  <si>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</si>
  <si>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</si>
  <si>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</si>
  <si>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</si>
  <si>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</si>
  <si>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</si>
  <si>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</si>
  <si>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</si>
  <si>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</si>
  <si>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</si>
  <si>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</si>
  <si>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</si>
  <si>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</si>
  <si>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</si>
  <si>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</si>
  <si>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</si>
  <si>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</si>
  <si>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</si>
  <si>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</si>
  <si>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</si>
  <si>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</si>
  <si>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</si>
  <si>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</si>
  <si>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</si>
  <si>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</si>
  <si>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</si>
  <si>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</si>
  <si>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</si>
  <si>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</si>
  <si>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</si>
  <si>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</si>
  <si>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</si>
  <si>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pl do 4 m2 ve zdivu nadzákladovém cihlami pálenými na MVC</t>
  </si>
  <si>
    <t>m3</t>
  </si>
  <si>
    <t>CS ÚRS 2017 01</t>
  </si>
  <si>
    <t>4</t>
  </si>
  <si>
    <t>-145313473</t>
  </si>
  <si>
    <t>PP</t>
  </si>
  <si>
    <t>Zazdívka otvorů ve zdivu nadzákladovém cihlami pálenými plochy přes 1 m2 do 4 m2 na maltu vápenocementovou</t>
  </si>
  <si>
    <t>VV</t>
  </si>
  <si>
    <t>D.9.03 Půdorys 2NP - Koordinace</t>
  </si>
  <si>
    <t>"m.č. 232" 2*1*2,02*0,45</t>
  </si>
  <si>
    <t>"m.č. 234" 0,5</t>
  </si>
  <si>
    <t>Součet</t>
  </si>
  <si>
    <t>317168112</t>
  </si>
  <si>
    <t>Překlad keramický plochý š 11,5 cm dl 125 cm</t>
  </si>
  <si>
    <t>kus</t>
  </si>
  <si>
    <t>1653174453</t>
  </si>
  <si>
    <t>Překlady keramické ploché osazené do maltového lože, výšky překladu 7,1 cm šířky 11,5 cm, délky 125 cm</t>
  </si>
  <si>
    <t>317168116</t>
  </si>
  <si>
    <t>Překlad keramický plochý š 11,5 cm dl 225 cm</t>
  </si>
  <si>
    <t>-1403321118</t>
  </si>
  <si>
    <t>Překlady keramické ploché osazené do maltového lože, výšky překladu 7,1 cm šířky 11,5 cm, délky 225 cm</t>
  </si>
  <si>
    <t>317941121</t>
  </si>
  <si>
    <t>Osazování ocelových válcovaných nosníků na zdivu I, IE, U, UE nebo L do č 12</t>
  </si>
  <si>
    <t>t</t>
  </si>
  <si>
    <t>-372148940</t>
  </si>
  <si>
    <t>Osazování ocelových válcovaných nosníků na zdivu I nebo IE nebo U nebo UE nebo L do č. 12 nebo výšky do 120 mm</t>
  </si>
  <si>
    <t>P</t>
  </si>
  <si>
    <t>Poznámka k položce:
překlad vč. zálivky</t>
  </si>
  <si>
    <t>D.1.04 Půdorys 2NP, D.1.12 Výpis HSV</t>
  </si>
  <si>
    <t>"HSV01" 3*1,8*10,6/1000</t>
  </si>
  <si>
    <t>"HSV02" 3*1,4*10,6/1000</t>
  </si>
  <si>
    <t>"HSV03" 2*1*10,6/1000</t>
  </si>
  <si>
    <t>5</t>
  </si>
  <si>
    <t>M</t>
  </si>
  <si>
    <t>130107440</t>
  </si>
  <si>
    <t>ocel profilová IPE, v jakosti 11 375, h=120 mm</t>
  </si>
  <si>
    <t>8</t>
  </si>
  <si>
    <t>-1791015621</t>
  </si>
  <si>
    <t>6</t>
  </si>
  <si>
    <t>317941123</t>
  </si>
  <si>
    <t>Osazování ocelových válcovaných nosníků na zdivu I, IE, U, UE nebo L do č 22</t>
  </si>
  <si>
    <t>-1509358598</t>
  </si>
  <si>
    <t>Osazování ocelových válcovaných nosníků na zdivu I nebo IE nebo U nebo UE nebo L č. 14 až 22 nebo výšky do 220 mm</t>
  </si>
  <si>
    <t>"HSV04" (3+2)*2,6*15,8/1000</t>
  </si>
  <si>
    <t>7</t>
  </si>
  <si>
    <t>130107480</t>
  </si>
  <si>
    <t>ocel profilová IPE, v jakosti 11 375, h=160 mm</t>
  </si>
  <si>
    <t>765454711</t>
  </si>
  <si>
    <t>342248141</t>
  </si>
  <si>
    <t>Příčky z cihel broušených tl 115 mm pevnosti P10 s lepenými žebry</t>
  </si>
  <si>
    <t>m2</t>
  </si>
  <si>
    <t>158181615</t>
  </si>
  <si>
    <t>Příčky jednoduché z cihel děrovaných spojených na pero a drážku broušených, lepených tenkovrstvou maltou, pevnost cihel P10, tl. příčky 115 mm</t>
  </si>
  <si>
    <t>D.1.04 Půdorys 2NP</t>
  </si>
  <si>
    <t>"m.č. 232,233,234" 3*(4,1+0,45+1,39+2,115+2,225+3*1,3)-1*2,02*2-0,8*2,02*3</t>
  </si>
  <si>
    <t>Úpravy povrchů, podlahy a osazování výplní</t>
  </si>
  <si>
    <t>9</t>
  </si>
  <si>
    <t>611131101</t>
  </si>
  <si>
    <t>Cementový postřik vnitřních stropů nanášený celoplošně ručně</t>
  </si>
  <si>
    <t>-67703935</t>
  </si>
  <si>
    <t>Podkladní a spojovací vrstva vnitřních omítaných ploch cementový postřik nanášený ručně celoplošně stropů</t>
  </si>
  <si>
    <t>10</t>
  </si>
  <si>
    <t>611321121</t>
  </si>
  <si>
    <t>Vápenocementová omítka hladká jednovrstvá vnitřních stropů rovných nanášená ručně</t>
  </si>
  <si>
    <t>886784090</t>
  </si>
  <si>
    <t>Omítka vápenocementová vnitřních ploch nanášená ručně jednovrstvá, tloušťky do 10 mm hladká vodorovných konstrukcí stropů rovných</t>
  </si>
  <si>
    <t>11</t>
  </si>
  <si>
    <t>611325403</t>
  </si>
  <si>
    <t>Oprava vnitřní vápenocementové hrubé omítky stropů v rozsahu plochy do 50%</t>
  </si>
  <si>
    <t>1279974191</t>
  </si>
  <si>
    <t>Oprava vápenocementové nebo vápenné omítky vnitřních ploch hrubé, tloušťky do 20 mm stropů, v rozsahu opravované plochy přes 30 do 50%</t>
  </si>
  <si>
    <t>D.1.4. Půdorys 2NP</t>
  </si>
  <si>
    <t>"m.č. 209" 5,35*4,5</t>
  </si>
  <si>
    <t>Oprava_VC_strop</t>
  </si>
  <si>
    <t>12</t>
  </si>
  <si>
    <t>611341121</t>
  </si>
  <si>
    <t>Sádrová nebo vápenosádrová omítka hladká jednovrstvá vnitřních stropů rovných nanášená ručně</t>
  </si>
  <si>
    <t>-886765555</t>
  </si>
  <si>
    <t>Omítka sádrová nebo vápenosádrová vnitřních ploch nanášená ručně jednovrstvá, tloušťky do 10 mm hladká vodorovných konstrukcí stropů rovných</t>
  </si>
  <si>
    <t xml:space="preserve">"m.č. 231" 2,69 </t>
  </si>
  <si>
    <t>"m.č. 232"12,36</t>
  </si>
  <si>
    <t>"m.č. 233" 3,87</t>
  </si>
  <si>
    <t>"m.č. 234" 2,12</t>
  </si>
  <si>
    <t>13</t>
  </si>
  <si>
    <t>611341191</t>
  </si>
  <si>
    <t>Příplatek k sádrové omítce vnitřních stropů za každých dalších 5 mm tloušťky ručně</t>
  </si>
  <si>
    <t>1853375601</t>
  </si>
  <si>
    <t>Omítka sádrová nebo vápenosádrová vnitřních ploch nanášená ručně Příplatek k cenám za každých dalších i započatých 5 mm tloušťky omítky přes 10 mm stropů</t>
  </si>
  <si>
    <t>21,04*2 'Přepočtené koeficientem množství</t>
  </si>
  <si>
    <t>14</t>
  </si>
  <si>
    <t>611345413</t>
  </si>
  <si>
    <t>Oprava vnitřní sádrové hladké omítky stropů v rozsahu plochy do 50%</t>
  </si>
  <si>
    <t>1685659574</t>
  </si>
  <si>
    <t>Oprava sádrové nebo vápenosádrové omítky vnitřních ploch hladké, tloušťky do 20 mm stropů, v rozsahu opravované plochy přes 30 do 50%</t>
  </si>
  <si>
    <t>"M.č. 210" 19,35</t>
  </si>
  <si>
    <t>Oprava_strop</t>
  </si>
  <si>
    <t>612131101</t>
  </si>
  <si>
    <t>Cementový postřik vnitřních stěn nanášený celoplošně ručně</t>
  </si>
  <si>
    <t>887590865</t>
  </si>
  <si>
    <t>Podkladní a spojovací vrstva vnitřních omítaných ploch cementový postřik nanášený ručně celoplošně stěn</t>
  </si>
  <si>
    <t>Om_gletovaná+Obklad</t>
  </si>
  <si>
    <t>16</t>
  </si>
  <si>
    <t>612321121</t>
  </si>
  <si>
    <t>Vápenocementová omítka hladká jednovrstvá vnitřních stěn nanášená ručně</t>
  </si>
  <si>
    <t>969221578</t>
  </si>
  <si>
    <t>Omítka vápenocementová vnitřních ploch nanášená ručně jednovrstvá, tloušťky do 10 mm hladká svislých konstrukcí stěn</t>
  </si>
  <si>
    <t>17</t>
  </si>
  <si>
    <t>612325403</t>
  </si>
  <si>
    <t>Oprava vnitřní vápenocementové hrubé omítky stěn v rozsahu plochy do 50%</t>
  </si>
  <si>
    <t>7324745</t>
  </si>
  <si>
    <t>Oprava vápenocementové nebo vápenné omítky vnitřních ploch hrubé, tloušťky do 20 mm stěn, v rozsahu opravované plochy přes 30 do 50%</t>
  </si>
  <si>
    <t>"M.č. 209" 3*(4,5*2+5,35*2)-1,2*2,02</t>
  </si>
  <si>
    <t>Oprava_VC_stěny</t>
  </si>
  <si>
    <t>18</t>
  </si>
  <si>
    <t>612341121</t>
  </si>
  <si>
    <t>Sádrová nebo vápenosádrová omítka hladká jednovrstvá vnitřních stěn nanášená ručně</t>
  </si>
  <si>
    <t>857865147</t>
  </si>
  <si>
    <t>Omítka sádrová nebo vápenosádrová vnitřních ploch nanášená ručně jednovrstvá, tloušťky do 10 mm hladká svislých konstrukcí stěn</t>
  </si>
  <si>
    <t>Poznámka k položce:
Gletovaná sádrová omítka</t>
  </si>
  <si>
    <t>"m.č. 231" (3-2,1)*(0,9*2+1,3*4+1,055*2)+0,3*(2*2+0,7)</t>
  </si>
  <si>
    <t>"m.č. 232" (3-2,1)*(4,1*2+1,55+2,035+1,39*2+3,15+2,15+4*0,9+1,3*4)+0,3*(2*2+0,8)</t>
  </si>
  <si>
    <t>"m.č. 233" (3-2,1)*(2*2,25+2*1,72)+0,45*(1,1+2*2)</t>
  </si>
  <si>
    <t>"m.č. 234" (3-2,1)*(2,115*2+2*1)+0,45*(0,7+2*2)</t>
  </si>
  <si>
    <t>Mezisoučet</t>
  </si>
  <si>
    <t>19</t>
  </si>
  <si>
    <t>612341191</t>
  </si>
  <si>
    <t>Příplatek k sádrové omítce vnitřních stěn za každých dalších 5 mm tloušťky ručně</t>
  </si>
  <si>
    <t>-55040281</t>
  </si>
  <si>
    <t>Omítka sádrová nebo vápenosádrová vnitřních ploch nanášená ručně Příplatek k cenám za každých dalších i započatých 5 mm tloušťky omítky přes 10 mm stěn</t>
  </si>
  <si>
    <t>54,011*2 'Přepočtené koeficientem množství</t>
  </si>
  <si>
    <t>20</t>
  </si>
  <si>
    <t>612345413</t>
  </si>
  <si>
    <t>Oprava vnitřní sádrové hladké omítky stěn v rozsahu plochy do 50%</t>
  </si>
  <si>
    <t>1669703949</t>
  </si>
  <si>
    <t>Oprava sádrové nebo vápenosádrové omítky vnitřních ploch hladké, tloušťky do 20 mm stěn, v rozsahu opravované plochy přes 30 do 50%</t>
  </si>
  <si>
    <t>"m.č. 210" 3*(4,952*2+3,6*2)+0,3*(1,2+2*2,02)*2-1,2*2,02-1,2*2,02*1,1*1,97-1,2*2,02-0,9*2,02-0,8*2,02</t>
  </si>
  <si>
    <t>Oprava_stěna</t>
  </si>
  <si>
    <t>619991001</t>
  </si>
  <si>
    <t>Zakrytí podlah fólií přilepenou lepící páskou</t>
  </si>
  <si>
    <t>1639527071</t>
  </si>
  <si>
    <t>Zakrytí vnitřních ploch před znečištěním včetně pozdějšího odkrytí podlah fólií přilepenou lepící páskou</t>
  </si>
  <si>
    <t>45+5,35*4,5+19,37</t>
  </si>
  <si>
    <t>22</t>
  </si>
  <si>
    <t>619991011</t>
  </si>
  <si>
    <t>Obalení konstrukcí a prvků fólií přilepenou lepící páskou</t>
  </si>
  <si>
    <t>-1923134745</t>
  </si>
  <si>
    <t>Zakrytí vnitřních ploch před znečištěním včetně pozdějšího odkrytí konstrukcí a prvků obalením fólií a přelepením páskou</t>
  </si>
  <si>
    <t>120</t>
  </si>
  <si>
    <t>23</t>
  </si>
  <si>
    <t>619991021</t>
  </si>
  <si>
    <t>Oblepení rámů a keramických soklů lepící páskou</t>
  </si>
  <si>
    <t>m</t>
  </si>
  <si>
    <t>1253834039</t>
  </si>
  <si>
    <t>Zakrytí vnitřních ploch před znečištěním včetně pozdějšího odkrytí rámů oken a dveří, keramických soklů oblepením malířskou páskou</t>
  </si>
  <si>
    <t>300</t>
  </si>
  <si>
    <t>24</t>
  </si>
  <si>
    <t>631311125</t>
  </si>
  <si>
    <t>Mazanina tl do 120 mm z betonu prostého bez zvýšených nároků na prostředí tř. C 20/25</t>
  </si>
  <si>
    <t>-520476976</t>
  </si>
  <si>
    <t>Mazanina z betonu prostého bez zvýšených nároků na prostředí tl. přes 80 do 120 mm tř. C 20/25</t>
  </si>
  <si>
    <t>"m.č. 231" (2,69 +0,3*0,9)*0,08</t>
  </si>
  <si>
    <t>"m.č. 232"(12,36+0,3*0,9)*0,08</t>
  </si>
  <si>
    <t>"m.č. 233" (3,87+0,45*1,2)*0,08</t>
  </si>
  <si>
    <t>"m.č. 234" (2,12+0,4*0,8)*0,08</t>
  </si>
  <si>
    <t>25</t>
  </si>
  <si>
    <t>631319012</t>
  </si>
  <si>
    <t>Příplatek k mazanině tl do 120 mm za přehlazení povrchu</t>
  </si>
  <si>
    <t>-267566098</t>
  </si>
  <si>
    <t>Příplatek k cenám mazanin za úpravu povrchu mazaniny přehlazením, mazanina tl. přes 80 do 120 mm</t>
  </si>
  <si>
    <t>26</t>
  </si>
  <si>
    <t>631319173</t>
  </si>
  <si>
    <t>Příplatek k mazanině tl do 120 mm za stržení povrchu spodní vrstvy před vložením výztuže</t>
  </si>
  <si>
    <t>1338618413</t>
  </si>
  <si>
    <t>Příplatek k cenám mazanin za stržení povrchu spodní vrstvy mazaniny latí před vložením výztuže nebo pletiva pro tl. obou vrstev mazaniny přes 80 do 120 mm</t>
  </si>
  <si>
    <t>27</t>
  </si>
  <si>
    <t>631319196</t>
  </si>
  <si>
    <t>Příplatek k mazanině tl do 120 mm za plochu do 5 m2</t>
  </si>
  <si>
    <t>-179939632</t>
  </si>
  <si>
    <t>Příplatek k cenám mazanin za malou plochu do 5 m2 jednotlivě mazanina tl. přes 80 do 120 mm</t>
  </si>
  <si>
    <t>28</t>
  </si>
  <si>
    <t>631351101</t>
  </si>
  <si>
    <t>Zřízení bednění rýh a hran v podlahách</t>
  </si>
  <si>
    <t>-1122235614</t>
  </si>
  <si>
    <t>Bednění v podlahách rýh a hran zřízení</t>
  </si>
  <si>
    <t>10*0,1</t>
  </si>
  <si>
    <t>29</t>
  </si>
  <si>
    <t>631351102</t>
  </si>
  <si>
    <t>Odstranění bednění rýh a hran v podlahách</t>
  </si>
  <si>
    <t>-783154123</t>
  </si>
  <si>
    <t>Bednění v podlahách rýh a hran odstranění</t>
  </si>
  <si>
    <t>30</t>
  </si>
  <si>
    <t>631362021</t>
  </si>
  <si>
    <t>Výztuž mazanin svařovanými sítěmi Kari</t>
  </si>
  <si>
    <t>-86911123</t>
  </si>
  <si>
    <t>Výztuž mazanin ze svařovaných sítí z drátů typu KARI</t>
  </si>
  <si>
    <t>(2,69+12,36+3,87+2,12)*0,005398*1,3</t>
  </si>
  <si>
    <t>31</t>
  </si>
  <si>
    <t>634111113</t>
  </si>
  <si>
    <t>Obvodová dilatace pružnou těsnicí páskou v 80 mm mezi stěnou a mazaninou</t>
  </si>
  <si>
    <t>-2021104365</t>
  </si>
  <si>
    <t>Obvodová dilatace mezi stěnou a mazaninou pružnou těsnicí páskou výšky 80 mm</t>
  </si>
  <si>
    <t>2,5*2+4*4+2*3</t>
  </si>
  <si>
    <t>Ostatní konstrukce a práce, bourání</t>
  </si>
  <si>
    <t>32</t>
  </si>
  <si>
    <t>949101111</t>
  </si>
  <si>
    <t>Lešení pomocné pro objekty pozemních staveb s lešeňovou podlahou v do 1,9 m zatížení do 150 kg/m2</t>
  </si>
  <si>
    <t>603937693</t>
  </si>
  <si>
    <t>Lešení pomocné pracovní pro objekty pozemních staveb pro zatížení do 150 kg/m2, o výšce lešeňové podlahy do 1,9 m</t>
  </si>
  <si>
    <t>33</t>
  </si>
  <si>
    <t>952901111</t>
  </si>
  <si>
    <t>Vyčištění budov bytové a občanské výstavby při výšce podlaží do 4 m</t>
  </si>
  <si>
    <t>1148381832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</si>
  <si>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</si>
  <si>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34</t>
  </si>
  <si>
    <t>962031133</t>
  </si>
  <si>
    <t>Bourání příček z cihel pálených na MVC tl do 150 mm</t>
  </si>
  <si>
    <t>335661447</t>
  </si>
  <si>
    <t>Bourání příček z cihel, tvárnic nebo příčkovek z cihel pálených, plných nebo dutých na maltu vápennou nebo vápenocementovou, tl. do 150 mm</t>
  </si>
  <si>
    <t>"m.č. 211, 212" (2,65+2,95)*3-2*0,7*1,97</t>
  </si>
  <si>
    <t>35</t>
  </si>
  <si>
    <t>962032432</t>
  </si>
  <si>
    <t>Bourání zdiva cihelných z dutých nebo plných cihel pálených i nepálených na MV nebo MVC přes 1 m3</t>
  </si>
  <si>
    <t>-558367629</t>
  </si>
  <si>
    <t>Bourání zdiva nadzákladového z cihel nebo tvárnic z dutých cihel nebo tvárnic pálených nebo nepálených, na maltu vápennou nebo vápenocementovou, objemu přes 1 m3</t>
  </si>
  <si>
    <t>"m.č. 232 Předsíň + WC" 2,15*2,3*0,45</t>
  </si>
  <si>
    <t>36</t>
  </si>
  <si>
    <t>965042141</t>
  </si>
  <si>
    <t>Bourání podkladů pod dlažby nebo mazanin betonových nebo z litého asfaltu tl do 100 mm pl přes 4 m2</t>
  </si>
  <si>
    <t>1309239271</t>
  </si>
  <si>
    <t>Bourání mazanin betonových nebo z litého asfaltu tl. do 100 mm, plochy přes 4 m2</t>
  </si>
  <si>
    <t>"m.č. 211" 3,95*2,35*0,1</t>
  </si>
  <si>
    <t>"m.č. 212" 4,1*2,95*0,1</t>
  </si>
  <si>
    <t>37</t>
  </si>
  <si>
    <t>965049111</t>
  </si>
  <si>
    <t>Příplatek k bourání betonových mazanin za bourání mazanin se svařovanou sítí tl do 100 mm</t>
  </si>
  <si>
    <t>238633323</t>
  </si>
  <si>
    <t>Bourání mazanin Příplatek k cenám za bourání mazanin betonových se svařovanou sítí, tl. do 100 mm</t>
  </si>
  <si>
    <t>"m.č. 211" 3,95*2,35*0,08</t>
  </si>
  <si>
    <t>"m.č. 212" 4,1*2,95*0,08</t>
  </si>
  <si>
    <t>38</t>
  </si>
  <si>
    <t>968072455</t>
  </si>
  <si>
    <t>Vybourání kovových dveřních zárubní pl do 2 m2</t>
  </si>
  <si>
    <t>-1063963159</t>
  </si>
  <si>
    <t>Vybourání kovových rámů oken s křídly, dveřních zárubní, vrat, stěn, ostění nebo obkladů dveřních zárubní, plochy do 2 m2</t>
  </si>
  <si>
    <t>"m.č. 212" 2*0,8*2,02</t>
  </si>
  <si>
    <t>39</t>
  </si>
  <si>
    <t>968072456</t>
  </si>
  <si>
    <t>Vybourání kovových dveřních zárubní pl přes 2 m2</t>
  </si>
  <si>
    <t>-1559967009</t>
  </si>
  <si>
    <t>Vybourání kovových rámů oken s křídly, dveřních zárubní, vrat, stěn, ostění nebo obkladů dveřních zárubní, plochy přes 2 m2</t>
  </si>
  <si>
    <t>"m.č. 211, 212" 2*1*2,02</t>
  </si>
  <si>
    <t>40</t>
  </si>
  <si>
    <t>971033641</t>
  </si>
  <si>
    <t>Vybourání otvorů ve zdivu cihelném pl do 4 m2 na MVC nebo MV tl do 300 mm</t>
  </si>
  <si>
    <t>-607880786</t>
  </si>
  <si>
    <t>Vybourání otvorů ve zdivu základovém nebo nadzákladovém z cihel, tvárnic, příčkovek z cihel pálených na maltu vápennou nebo vápenocementovou plochy do 4 m2, tl. do 300 mm</t>
  </si>
  <si>
    <t>"m.č. 232 Předsíň + WC" 0,9*2,3*0,3</t>
  </si>
  <si>
    <t>41</t>
  </si>
  <si>
    <t>971033651</t>
  </si>
  <si>
    <t>Vybourání otvorů ve zdivu cihelném pl do 4 m2 na MVC nebo MV tl do 600 mm</t>
  </si>
  <si>
    <t>1349611618</t>
  </si>
  <si>
    <t>Vybourání otvorů ve zdivu základovém nebo nadzákladovém z cihel, tvárnic, příčkovek z cihel pálených na maltu vápennou nebo vápenocementovou plochy do 4 m2, tl. do 600 mm</t>
  </si>
  <si>
    <t>"m.č. 233 WC Invalida" 1,2*2,3*0,45</t>
  </si>
  <si>
    <t>"m.č. 233 WC Invalida - rozšíření okenního otvoru" 0,3</t>
  </si>
  <si>
    <t>42</t>
  </si>
  <si>
    <t>978011191</t>
  </si>
  <si>
    <t>Otlučení vnitřní vápenné nebo vápenocementové omítky stropů v rozsahu do 100 %</t>
  </si>
  <si>
    <t>2125678162</t>
  </si>
  <si>
    <t>Otlučení vápenných nebo vápenocementových omítek vnitřních ploch stropů, v rozsahu přes 50 do 100 %</t>
  </si>
  <si>
    <t>"m.č. 211" 3,95*2,35</t>
  </si>
  <si>
    <t>"m.č. 212" 4,1*2,95</t>
  </si>
  <si>
    <t>43</t>
  </si>
  <si>
    <t>978013191</t>
  </si>
  <si>
    <t>Otlučení vnitřní vápenné nebo vápenocementové omítky stěn v rozsahu do 100 %</t>
  </si>
  <si>
    <t>356007043</t>
  </si>
  <si>
    <t>Otlučení vápenných nebo vápenocementových omítek vnitřních ploch stěn s vyškrabáním spar, s očištěním zdiva, v rozsahu přes 50 do 100 %</t>
  </si>
  <si>
    <t>"m.č. 211" 3*(3,95+2,35)*2-1*1,6-1*2,02</t>
  </si>
  <si>
    <t>"m.č. 212" 3*(4,1*4+2,95*4)-2*2*0,8*2,02-1*2,02*2-0,9*1,2-0,6*0,9</t>
  </si>
  <si>
    <t>Bourané konstrukce</t>
  </si>
  <si>
    <t>"m.č. 211, 212 - bourání příček" 2*((2,65+2,95)*3-2*0,7*1,97)</t>
  </si>
  <si>
    <t>"m.č. 232 Předsíň + WC - bourání zdí" 2*(2,15*2,3)</t>
  </si>
  <si>
    <t>997</t>
  </si>
  <si>
    <t>Přesun sutě</t>
  </si>
  <si>
    <t>44</t>
  </si>
  <si>
    <t>997013113</t>
  </si>
  <si>
    <t>Vnitrostaveništní doprava suti a vybouraných hmot pro budovy v do 12 m s použitím mechanizace</t>
  </si>
  <si>
    <t>-1712148791</t>
  </si>
  <si>
    <t>Vnitrostaveništní doprava suti a vybouraných hmot vodorovně do 50 m svisle s použitím mechanizace pro budovy a haly výšky přes 9 do 12 m</t>
  </si>
  <si>
    <t>45</t>
  </si>
  <si>
    <t>997013501</t>
  </si>
  <si>
    <t>Odvoz suti a vybouraných hmot na skládku nebo meziskládku do 1 km se složením</t>
  </si>
  <si>
    <t>-90554944</t>
  </si>
  <si>
    <t>Odvoz suti a vybouraných hmot na skládku nebo meziskládku se složením, na vzdálenost do 1 km</t>
  </si>
  <si>
    <t>46</t>
  </si>
  <si>
    <t>997013509</t>
  </si>
  <si>
    <t>Příplatek k odvozu suti a vybouraných hmot na skládku ZKD 1 km přes 1 km</t>
  </si>
  <si>
    <t>-554830035</t>
  </si>
  <si>
    <t>Odvoz suti a vybouraných hmot na skládku nebo meziskládku se složením, na vzdálenost Příplatek k ceně za každý další i započatý 1 km přes 1 km</t>
  </si>
  <si>
    <t>30,386*10 'Přepočtené koeficientem množství</t>
  </si>
  <si>
    <t>47</t>
  </si>
  <si>
    <t>997013831</t>
  </si>
  <si>
    <t>Poplatek za uložení stavebního směsného odpadu na skládce (skládkovné)</t>
  </si>
  <si>
    <t>424459339</t>
  </si>
  <si>
    <t>Poplatek za uložení stavebního odpadu na skládce (skládkovné) směsného</t>
  </si>
  <si>
    <t>998</t>
  </si>
  <si>
    <t>Přesun hmot</t>
  </si>
  <si>
    <t>48</t>
  </si>
  <si>
    <t>998011002</t>
  </si>
  <si>
    <t>Přesun hmot pro budovy zděné v do 12 m</t>
  </si>
  <si>
    <t>482605092</t>
  </si>
  <si>
    <t>Přesun hmot pro budovy občanské výstavby, bydlení, výrobu a služby s nosnou svislou konstrukcí zděnou z cihel, tvárnic nebo kamene vodorovná dopravní vzdálenost do 100 m pro budovy výšky přes 6 do 12 m</t>
  </si>
  <si>
    <t>PSV</t>
  </si>
  <si>
    <t>Práce a dodávky PSV</t>
  </si>
  <si>
    <t>725</t>
  </si>
  <si>
    <t>Zdravotechnika - zařizovací předměty</t>
  </si>
  <si>
    <t>49</t>
  </si>
  <si>
    <t>R725O10</t>
  </si>
  <si>
    <t>Sklopné nerezové madlo dl. 900mm - kotveno nerezovými šrouby</t>
  </si>
  <si>
    <t>38901142</t>
  </si>
  <si>
    <t>D.1.13.7 Výpis ostatních prvků</t>
  </si>
  <si>
    <t>"O10" 1</t>
  </si>
  <si>
    <t>50</t>
  </si>
  <si>
    <t>R725O11</t>
  </si>
  <si>
    <t>Pevné nerezové madlo dl. 900 - kotveno nerezovými šrouby</t>
  </si>
  <si>
    <t>2131235257</t>
  </si>
  <si>
    <t>"O11" 1</t>
  </si>
  <si>
    <t>51</t>
  </si>
  <si>
    <t>R725O12</t>
  </si>
  <si>
    <t>Pevné nerezové madlo dl. 600 - kotveno nerezovými šrouby</t>
  </si>
  <si>
    <t>-392617044</t>
  </si>
  <si>
    <t>"O12" 4</t>
  </si>
  <si>
    <t>52</t>
  </si>
  <si>
    <t>R725O13</t>
  </si>
  <si>
    <t>Sklopné bezrámové zrcadlo</t>
  </si>
  <si>
    <t>2055404311</t>
  </si>
  <si>
    <t>"O13" 1</t>
  </si>
  <si>
    <t>53</t>
  </si>
  <si>
    <t>998725202</t>
  </si>
  <si>
    <t>Přesun hmot procentní pro zařizovací předměty v objektech v do 12 m</t>
  </si>
  <si>
    <t>%</t>
  </si>
  <si>
    <t>-117837662</t>
  </si>
  <si>
    <t>Přesun hmot pro zařizovací předměty stanovený procentní sazbou (%) z ceny vodorovná dopravní vzdálenost do 50 m v objektech výšky přes 6 do 12 m</t>
  </si>
  <si>
    <t>763</t>
  </si>
  <si>
    <t>Konstrukce suché výstavby</t>
  </si>
  <si>
    <t>54</t>
  </si>
  <si>
    <t>763131481</t>
  </si>
  <si>
    <t>SDK podhled desky 2xH2DF 12,5 bez TI dvouvrstvá spodní kce profil CD+UD</t>
  </si>
  <si>
    <t>1438537197</t>
  </si>
  <si>
    <t>Podhled ze sádrokartonových desek dvouvrstvá zavěšená spodní konstrukce z ocelových profilů CD, UD dvojitě opláštěná deskami impregnovanými protipožárními H2DF, tl. 2 x 12,5 mm, bez TI</t>
  </si>
  <si>
    <t>55</t>
  </si>
  <si>
    <t>763131714</t>
  </si>
  <si>
    <t>SDK podhled základní penetrační nátěr</t>
  </si>
  <si>
    <t>1445845337</t>
  </si>
  <si>
    <t>Podhled ze sádrokartonových desek ostatní práce a konstrukce na podhledech ze sádrokartonových desek základní penetrační nátěr</t>
  </si>
  <si>
    <t>56</t>
  </si>
  <si>
    <t>763131751</t>
  </si>
  <si>
    <t>Montáž parotěsné zábrany do SDK podhledu</t>
  </si>
  <si>
    <t>-967300858</t>
  </si>
  <si>
    <t>Podhled ze sádrokartonových desek ostatní práce a konstrukce na podhledech ze sádrokartonových desek montáž parotěsné zábrany</t>
  </si>
  <si>
    <t>57</t>
  </si>
  <si>
    <t>283292100</t>
  </si>
  <si>
    <t>folie podstřešní parotěsná PE role 1,5 x 50 m</t>
  </si>
  <si>
    <t>1641352133</t>
  </si>
  <si>
    <t>21,04*1,1 'Přepočtené koeficientem množství</t>
  </si>
  <si>
    <t>58</t>
  </si>
  <si>
    <t>998763402</t>
  </si>
  <si>
    <t>Přesun hmot procentní pro sádrokartonové konstrukce v objektech v do 12 m</t>
  </si>
  <si>
    <t>782048277</t>
  </si>
  <si>
    <t>Přesun hmot pro konstrukce montované z desek stanovený procentní sazbou (%) z ceny vodorovná dopravní vzdálenost do 50 m v objektech výšky přes 6 do 12 m</t>
  </si>
  <si>
    <t>766</t>
  </si>
  <si>
    <t>Konstrukce truhlářské</t>
  </si>
  <si>
    <t>59</t>
  </si>
  <si>
    <t>766691914</t>
  </si>
  <si>
    <t>Vyvěšení nebo zavěšení dřevěných křídel dveří pl do 2 m2</t>
  </si>
  <si>
    <t>2023854728</t>
  </si>
  <si>
    <t>Ostatní práce vyvěšení nebo zavěšení křídel s případným uložením a opětovným zavěšením po provedení stavebních změn dřevěných dveřních, plochy do 2 m2</t>
  </si>
  <si>
    <t>"m.č. 212" 2</t>
  </si>
  <si>
    <t>60</t>
  </si>
  <si>
    <t>766691915</t>
  </si>
  <si>
    <t>Vyvěšení nebo zavěšení dřevěných křídel dveří pl přes 2 m2</t>
  </si>
  <si>
    <t>-282374382</t>
  </si>
  <si>
    <t>Ostatní práce vyvěšení nebo zavěšení křídel s případným uložením a opětovným zavěšením po provedení stavebních změn dřevěných dveřních, plochy přes 2 m2</t>
  </si>
  <si>
    <t>"m.č. 211, 212" 2</t>
  </si>
  <si>
    <t>61</t>
  </si>
  <si>
    <t>R766DI01</t>
  </si>
  <si>
    <t>Montáž a dodávka dveří DI01 vč. zárubně a příslušenství - viz výpis výplní otvorů</t>
  </si>
  <si>
    <t>-1778424066</t>
  </si>
  <si>
    <t>Montáž a dodávka dveří DI01 vč. zárubně (nátěru) a příslušenství - viz výpis výplní otvorů</t>
  </si>
  <si>
    <t>D.1.13.1 Výpis dveří</t>
  </si>
  <si>
    <t>"DI01" 2</t>
  </si>
  <si>
    <t>62</t>
  </si>
  <si>
    <t>R766DI02</t>
  </si>
  <si>
    <t>Montáž a dodávka dveří DI02 vč. zárubně a příslušenství - viz výpis výplní otvorů</t>
  </si>
  <si>
    <t>-488359742</t>
  </si>
  <si>
    <t>Montáž a dodávka dveří DI02 vč. zárubně (nátěru) a příslušenství - viz výpis výplní otvorů</t>
  </si>
  <si>
    <t>"DI02" 3</t>
  </si>
  <si>
    <t>63</t>
  </si>
  <si>
    <t>R766DI03</t>
  </si>
  <si>
    <t>Montáž a dodávka dveří DI03 vč. zárubně a příslušenství - viz výpis výplní otvorů</t>
  </si>
  <si>
    <t>1392201836</t>
  </si>
  <si>
    <t>"DI03" 1</t>
  </si>
  <si>
    <t>64</t>
  </si>
  <si>
    <t>R766DI04</t>
  </si>
  <si>
    <t>Montáž a dodávka dveří DI04 vč. zárubně a příslušenství - viz výpis výplní otvorů</t>
  </si>
  <si>
    <t>182884309</t>
  </si>
  <si>
    <t>Montáž a dodávka dveří DI04 vč. zárubně (nátěru) a příslušenství - viz výpis výplní otvorů</t>
  </si>
  <si>
    <t>"DI04" 2</t>
  </si>
  <si>
    <t>65</t>
  </si>
  <si>
    <t>R766DI05</t>
  </si>
  <si>
    <t>Montáž a dodávka dveří DI05 vč. zárubně a příslušenství - viz výpis výplní otvorů</t>
  </si>
  <si>
    <t>-1539766651</t>
  </si>
  <si>
    <t>Montáž a dodávka dveří DI05 vč. zárubně (nátěru) a příslušenství - viz výpis výplní otvorů</t>
  </si>
  <si>
    <t>"DI05" 1</t>
  </si>
  <si>
    <t>66</t>
  </si>
  <si>
    <t>R76601</t>
  </si>
  <si>
    <t>M+D Generální klíč - viz PD</t>
  </si>
  <si>
    <t>kpl</t>
  </si>
  <si>
    <t>-187139726</t>
  </si>
  <si>
    <t>67</t>
  </si>
  <si>
    <t>998766202</t>
  </si>
  <si>
    <t>Přesun hmot procentní pro konstrukce truhlářské v objektech v do 12 m</t>
  </si>
  <si>
    <t>532031702</t>
  </si>
  <si>
    <t>Přesun hmot pro konstrukce truhlářské stanovený procentní sazbou (%) z ceny vodorovná dopravní vzdálenost do 50 m v objektech výšky přes 6 do 12 m</t>
  </si>
  <si>
    <t>771</t>
  </si>
  <si>
    <t>Podlahy z dlaždic</t>
  </si>
  <si>
    <t>68</t>
  </si>
  <si>
    <t>771471810</t>
  </si>
  <si>
    <t>Demontáž soklíků z dlaždic keramických kladených do malty rovných</t>
  </si>
  <si>
    <t>-1208937467</t>
  </si>
  <si>
    <t>"m.č. 212" 2*2,95+1,3*2-2*0,9-2*0,7</t>
  </si>
  <si>
    <t>69</t>
  </si>
  <si>
    <t>771571810</t>
  </si>
  <si>
    <t>Demontáž podlah z dlaždic keramických kladených do malty</t>
  </si>
  <si>
    <t>-2000223161</t>
  </si>
  <si>
    <t>70</t>
  </si>
  <si>
    <t>771574153</t>
  </si>
  <si>
    <t>Montáž podlah keramických velkoformátových lepených rozlivovým lepidlem přes 2 do 4 ks/ m2</t>
  </si>
  <si>
    <t>1997384360</t>
  </si>
  <si>
    <t>Montáž podlah z dlaždic keramických lepených flexibilním lepidlem režných nebo glazovaných velkoformátových s rozlivovým lepidlem přes 2 do 4 ks/ m2</t>
  </si>
  <si>
    <t>"m.č. 231" 2,69 +0,3*0,9</t>
  </si>
  <si>
    <t>"m.č. 232"12,36+0,3*0,9</t>
  </si>
  <si>
    <t>"m.č. 233" 3,87+0,45*1,2</t>
  </si>
  <si>
    <t>"m.č. 234" 2,12+0,4*0,8</t>
  </si>
  <si>
    <t>71</t>
  </si>
  <si>
    <t>597613090</t>
  </si>
  <si>
    <t>dlaždice keramické - podlahy (barevné) 59,8 x 59,8 x 1 cm I. j.</t>
  </si>
  <si>
    <t>-1356158678</t>
  </si>
  <si>
    <t>22,44*1,15 'Přepočtené koeficientem množství</t>
  </si>
  <si>
    <t>72</t>
  </si>
  <si>
    <t>771579191</t>
  </si>
  <si>
    <t>Příplatek k montáž podlah keramických za plochu do 5 m2</t>
  </si>
  <si>
    <t>1121632532</t>
  </si>
  <si>
    <t>Montáž podlah z dlaždic keramických Příplatek k cenám za plochu do 5 m2 jednotlivě</t>
  </si>
  <si>
    <t>73</t>
  </si>
  <si>
    <t>771591111</t>
  </si>
  <si>
    <t>Podlahy penetrace podkladu</t>
  </si>
  <si>
    <t>-1365670993</t>
  </si>
  <si>
    <t>Podlahy - ostatní práce penetrace podkladu</t>
  </si>
  <si>
    <t>74</t>
  </si>
  <si>
    <t>771591171</t>
  </si>
  <si>
    <t>Montáž profilu ukončujícího pro plynulý přechod (dlažby s kobercem apod.)</t>
  </si>
  <si>
    <t>-526240411</t>
  </si>
  <si>
    <t>Podlahy - ostatní práce montáž ukončujícího profilu pro plynulý přechod (dlažba-koberec apod.)</t>
  </si>
  <si>
    <t>1,1+0,8+0,7+0,7</t>
  </si>
  <si>
    <t>75</t>
  </si>
  <si>
    <t>590541000</t>
  </si>
  <si>
    <t>profil přechodový s pohyblivým ramenem podlahový hliník, (8 x 20 x 2500mm)</t>
  </si>
  <si>
    <t>1983691230</t>
  </si>
  <si>
    <t>3,3*1,1 'Přepočtené koeficientem množství</t>
  </si>
  <si>
    <t>76</t>
  </si>
  <si>
    <t>771990111</t>
  </si>
  <si>
    <t>Vyrovnání podkladu samonivelační stěrkou tl 4 mm pevnosti 15 Mpa</t>
  </si>
  <si>
    <t>662658572</t>
  </si>
  <si>
    <t>Vyrovnání podkladní vrstvy samonivelační stěrkou tl. 4 mm, min. pevnosti 15 MPa</t>
  </si>
  <si>
    <t>77</t>
  </si>
  <si>
    <t>771990191</t>
  </si>
  <si>
    <t>Příplatek k vyrovnání podkladu dlažby samonivelační stěrkou pevnosti 15 Mpa ZKD 1 mm tloušťky</t>
  </si>
  <si>
    <t>-1826159201</t>
  </si>
  <si>
    <t>Vyrovnání podkladní vrstvy samonivelační stěrkou tl. 4 mm, min. pevnosti Příplatek k cenám za každý další 1 mm tloušťky, min. pevnosti 15 MPa</t>
  </si>
  <si>
    <t>22,44*3 'Přepočtené koeficientem množství</t>
  </si>
  <si>
    <t>78</t>
  </si>
  <si>
    <t>R77101</t>
  </si>
  <si>
    <t xml:space="preserve">M+D hydroizolační stěrky </t>
  </si>
  <si>
    <t>1979024825</t>
  </si>
  <si>
    <t>Poznámka k položce:
Vodotěsný disperzní výrobek nanášený v tekutém stavu, odolný při kontaktu s chlorovanou vodou druh / třída DMP podle EN 14891. Je navržen jednosložkový dvouvrstvý nátěr. Tloušťka vrstvy dle doporučení výrobce min. 1 kg/m2 suchého nátěru. Počáteční tahová přídržnou min. 0,5 MPa, průsak tlakovou vodou (150 kPa) 0 mm, Schopnost přemostění trhliny za standardních podmínek min. 0,75 mm. Nátěr včetně bandáží, rohů a doplňků.</t>
  </si>
  <si>
    <t>"m.č. 231" 2,69+0,3*0,9+0,15*(0,9*2+1,3*4+1,055*2-0,7*3)</t>
  </si>
  <si>
    <t>"m.č. 232"12,36+0,3*0,9+0,15*(4,1*2+1,55+2,035+1,39*2+3,15+2,15+4*0,9+1,3*4-5*0,9-4*0,7)</t>
  </si>
  <si>
    <t>"m.č. 233" 3,87+0,45*1,2+0,15*(2*2,25+2*1,72-1,2)</t>
  </si>
  <si>
    <t>"m.č. 234" 2,12+0,4*0,8+0,15*(2,115*2+2*1-0,8)</t>
  </si>
  <si>
    <t>79</t>
  </si>
  <si>
    <t>998771202</t>
  </si>
  <si>
    <t>Přesun hmot procentní pro podlahy z dlaždic v objektech v do 12 m</t>
  </si>
  <si>
    <t>2122576266</t>
  </si>
  <si>
    <t>Přesun hmot pro podlahy z dlaždic stanovený procentní sazbou (%) z ceny vodorovná dopravní vzdálenost do 50 m v objektech výšky přes 6 do 12 m</t>
  </si>
  <si>
    <t>781</t>
  </si>
  <si>
    <t>Dokončovací práce - obklady</t>
  </si>
  <si>
    <t>80</t>
  </si>
  <si>
    <t>781471810</t>
  </si>
  <si>
    <t>Demontáž obkladů z obkladaček keramických kladených do malty</t>
  </si>
  <si>
    <t>-1012425621</t>
  </si>
  <si>
    <t>Demontáž obkladů z dlaždic keramických kladených do malty</t>
  </si>
  <si>
    <t>"m.č. 211" 2*(3,95+2,35)*2-1*1,6-1*2,02</t>
  </si>
  <si>
    <t>"m.č. 212" 2*(2,8*4+2,95*2)-2*0,8*2,02-0,9*1,2-0,6*0,9</t>
  </si>
  <si>
    <t>81</t>
  </si>
  <si>
    <t>781474154</t>
  </si>
  <si>
    <t>Montáž obkladů vnitřních keramických velkoformátových do 6 ks/m2 lepených flexibilním lepidlem</t>
  </si>
  <si>
    <t>2122757852</t>
  </si>
  <si>
    <t>Montáž obkladů vnitřních stěn z dlaždic keramických lepených flexibilním lepidlem velkoformátových s vysokopevnostním lepidlem přes 4 do 6 ks/m2</t>
  </si>
  <si>
    <t>"m.č. 231" 2,1*(0,9*2+1,3*4+1,055*2)-2*0,8*3</t>
  </si>
  <si>
    <t>"m.č. 232" 2,1*(4,1*2+1,55+2,035+1,39*2+3,15+2,15+4*0,9+1,3*4)-2*(1*2-0,8*4-0,9)</t>
  </si>
  <si>
    <t>"m.č. 233" 2,1*(2*2,25+2*1,72)-1,2*2</t>
  </si>
  <si>
    <t>"m.č. 234" 2,1*(2,115*2+2*1)-0,8*2</t>
  </si>
  <si>
    <t>"m.č. 232 - horní plocha předstěny" 1*0,2*2</t>
  </si>
  <si>
    <t>82</t>
  </si>
  <si>
    <t>597613070</t>
  </si>
  <si>
    <t>dlaždice keramické - 29,5 x 59,5 x 1 cm I. j.</t>
  </si>
  <si>
    <t>-1694956172</t>
  </si>
  <si>
    <t>104,885*1,15 'Přepočtené koeficientem množství</t>
  </si>
  <si>
    <t>83</t>
  </si>
  <si>
    <t>781495111</t>
  </si>
  <si>
    <t>Penetrace podkladu vnitřních obkladů</t>
  </si>
  <si>
    <t>1021679835</t>
  </si>
  <si>
    <t>Ostatní prvky ostatní práce penetrace podkladu</t>
  </si>
  <si>
    <t>84</t>
  </si>
  <si>
    <t>R78101</t>
  </si>
  <si>
    <t>-1612157233</t>
  </si>
  <si>
    <t>"m.č. 231" 2,1*(0,9+0,5*2)</t>
  </si>
  <si>
    <t>"m.č. 232" 2,1*(1,8+0,6*2)</t>
  </si>
  <si>
    <t>"m.č. 233" 2,1*(1,3+1)</t>
  </si>
  <si>
    <t>"m.č. 234" 2,1*(1+1)</t>
  </si>
  <si>
    <t>85</t>
  </si>
  <si>
    <t>R78102</t>
  </si>
  <si>
    <t>Nerezové profily ukončovací lepené flexibilním lepidlem</t>
  </si>
  <si>
    <t>1637022663</t>
  </si>
  <si>
    <t>95</t>
  </si>
  <si>
    <t>86</t>
  </si>
  <si>
    <t>R78103</t>
  </si>
  <si>
    <t>Nerezové profily rohové vnější lepené flexibilním lepidlem</t>
  </si>
  <si>
    <t>1778501819</t>
  </si>
  <si>
    <t>87</t>
  </si>
  <si>
    <t>998781202</t>
  </si>
  <si>
    <t>Přesun hmot procentní pro obklady keramické v objektech v do 12 m</t>
  </si>
  <si>
    <t>905377221</t>
  </si>
  <si>
    <t>Přesun hmot pro obklady keramické stanovený procentní sazbou (%) z ceny vodorovná dopravní vzdálenost do 50 m v objektech výšky přes 6 do 12 m</t>
  </si>
  <si>
    <t>784</t>
  </si>
  <si>
    <t>Dokončovací práce - malby a tapety</t>
  </si>
  <si>
    <t>88</t>
  </si>
  <si>
    <t>784111001</t>
  </si>
  <si>
    <t>Oprášení (ometení ) podkladu v místnostech výšky do 3,80 m</t>
  </si>
  <si>
    <t>-457473520</t>
  </si>
  <si>
    <t>Oprášení (ometení) podkladu v místnostech výšky do 3,80 m</t>
  </si>
  <si>
    <t>89</t>
  </si>
  <si>
    <t>784171101</t>
  </si>
  <si>
    <t>Zakrytí vnitřních podlah včetně pozdějšího odkrytí</t>
  </si>
  <si>
    <t>1630746420</t>
  </si>
  <si>
    <t>Zakrytí nemalovaných ploch (materiál ve specifikaci) včetně pozdějšího odkrytí podlah</t>
  </si>
  <si>
    <t>90</t>
  </si>
  <si>
    <t>581248440</t>
  </si>
  <si>
    <t>fólie pro malířské potřeby zakrývací, PG 4021-20, 25µ,  4 x 5 m</t>
  </si>
  <si>
    <t>-141582059</t>
  </si>
  <si>
    <t>fólie pro malířské potřeby zakrývací,  25µ,  4 x 5 m</t>
  </si>
  <si>
    <t>60*1,05 'Přepočtené koeficientem množství</t>
  </si>
  <si>
    <t>91</t>
  </si>
  <si>
    <t>784171111</t>
  </si>
  <si>
    <t>Zakrytí vnitřních ploch stěn v místnostech výšky do 3,80 m</t>
  </si>
  <si>
    <t>-763144958</t>
  </si>
  <si>
    <t>Zakrytí nemalovaných ploch (materiál ve specifikaci) včetně pozdějšího odkrytí svislých ploch např. stěn, oken, dveří v místnostech výšky do 3,80</t>
  </si>
  <si>
    <t>92</t>
  </si>
  <si>
    <t>1658158234</t>
  </si>
  <si>
    <t>88,445*1,05 'Přepočtené koeficientem množství</t>
  </si>
  <si>
    <t>93</t>
  </si>
  <si>
    <t>784181121</t>
  </si>
  <si>
    <t>Hloubková jednonásobná penetrace podkladu v místnostech výšky do 3,80 m</t>
  </si>
  <si>
    <t>-1614923219</t>
  </si>
  <si>
    <t>Penetrace podkladu jednonásobná hloubková v místnostech výšky do 3,80 m</t>
  </si>
  <si>
    <t>Poznámka k položce:
Penetrace vhodná i na SDK a SDV</t>
  </si>
  <si>
    <t>Om_gletovaná+Om_strop</t>
  </si>
  <si>
    <t>"m.č. 210" 3*(4,952*2+3,6*2)+0,3*(1,2+2*2,02)*2-1,2*2,02-1,2*2,02-1,1*2,02-1,2*2,02-0,9*2,02-0,8*2,02</t>
  </si>
  <si>
    <t>94</t>
  </si>
  <si>
    <t>784211101</t>
  </si>
  <si>
    <t>Dvojnásobné bílé malby ze směsí za mokra výborně otěruvzdorných v místnostech výšky do 3,80 m</t>
  </si>
  <si>
    <t>-1696302498</t>
  </si>
  <si>
    <t>Malby z malířských směsí otěruvzdorných za mokra dvojnásobné, bílé za mokra otěruvzdorné výborně v místnostech výšky do 3,80 m</t>
  </si>
  <si>
    <t>"m.č. 210" 1,5*(4,952*2+3,6*2)+0,3*(1,2+2*1,5)*2-1,2*1,5-1,2*1,5-1,1*1,5-1,2*1,5-0,9*1,5-0,8*1,5</t>
  </si>
  <si>
    <t>784221101</t>
  </si>
  <si>
    <t>Dvojnásobné bílé malby  ze směsí za sucha dobře otěruvzdorných v místnostech do 3,80 m</t>
  </si>
  <si>
    <t>-2028392969</t>
  </si>
  <si>
    <t>Malby z malířských směsí otěruvzdorných za sucha dvojnásobné, bílé za sucha otěruvzdorné dobře v místnostech výšky do 3,80 m</t>
  </si>
  <si>
    <t xml:space="preserve">Poznámka k položce:
Barvy vhodné i na SDK </t>
  </si>
  <si>
    <t>Malba-Omyv_nátěr-Olej_nátěr</t>
  </si>
  <si>
    <t>96</t>
  </si>
  <si>
    <t>R78201</t>
  </si>
  <si>
    <t>Olejový nátěr dvojnásobný</t>
  </si>
  <si>
    <t>479389976</t>
  </si>
  <si>
    <t>"M.č. 209" 1,5*(4,5*2+5,35*2)-1,2*1,5</t>
  </si>
  <si>
    <t>HZS</t>
  </si>
  <si>
    <t>Hodinové zúčtovací sazby</t>
  </si>
  <si>
    <t>97</t>
  </si>
  <si>
    <t>HZS2491</t>
  </si>
  <si>
    <t>Hodinová zúčtovací sazba dělník zednických výpomocí</t>
  </si>
  <si>
    <t>hod</t>
  </si>
  <si>
    <t>512</t>
  </si>
  <si>
    <t>-1985610168</t>
  </si>
  <si>
    <t>Hodinové zúčtovací sazby profesí PSV zednické výpomoci a pomocné práce PSV dělník zednických výpomocí</t>
  </si>
  <si>
    <t>51,775</t>
  </si>
  <si>
    <t>Bed_02</t>
  </si>
  <si>
    <t>446,304</t>
  </si>
  <si>
    <t>Střecha</t>
  </si>
  <si>
    <t>145</t>
  </si>
  <si>
    <t>Lešení</t>
  </si>
  <si>
    <t>404,062</t>
  </si>
  <si>
    <t>13,05</t>
  </si>
  <si>
    <t>Marmoleum</t>
  </si>
  <si>
    <t>128,034</t>
  </si>
  <si>
    <t>8,76</t>
  </si>
  <si>
    <t>42,279</t>
  </si>
  <si>
    <t>SO01b - Stávající objekt - Nástavba</t>
  </si>
  <si>
    <t>KZS_vod</t>
  </si>
  <si>
    <t>25,155</t>
  </si>
  <si>
    <t>KZS</t>
  </si>
  <si>
    <t>172,983</t>
  </si>
  <si>
    <t>130,866</t>
  </si>
  <si>
    <t>Pojistná_HI2</t>
  </si>
  <si>
    <t>Omítka</t>
  </si>
  <si>
    <t>134,153</t>
  </si>
  <si>
    <t>Pojistná_HI</t>
  </si>
  <si>
    <t>160</t>
  </si>
  <si>
    <t>Nátěr_1NP</t>
  </si>
  <si>
    <t>250,215</t>
  </si>
  <si>
    <t xml:space="preserve">    4 - Vodorovné konstrukce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</si>
  <si>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</si>
  <si>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</si>
  <si>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</si>
  <si>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</si>
  <si>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</si>
  <si>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</si>
  <si>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776 - Podlahy povlakové</t>
  </si>
  <si>
    <t xml:space="preserve">    783 - Dokončovací práce - nátěry</t>
  </si>
  <si>
    <t>311113132</t>
  </si>
  <si>
    <t>Nosná zeď tl do 200 mm z hladkých tvárnic ztraceného bednění včetně výplně z betonu tř. C 16/20</t>
  </si>
  <si>
    <t>-1552550739</t>
  </si>
  <si>
    <t>Nadzákladové zdi z tvárnic ztraceného bednění hladkých, včetně výplně z betonu třídy C 16/20, tloušťky zdiva přes 150 do 200 mm</t>
  </si>
  <si>
    <t>D.1.05 Půdorys střecha</t>
  </si>
  <si>
    <t>"Atika" (9,82+17+9,17+2,15+0,3)</t>
  </si>
  <si>
    <t>311113134</t>
  </si>
  <si>
    <t>Nosná zeď tl do 300 mm z hladkých tvárnic ztraceného bednění včetně výplně z betonu tř. C 16/20</t>
  </si>
  <si>
    <t>1674358343</t>
  </si>
  <si>
    <t>Nadzákladové zdi z tvárnic ztraceného bednění hladkých, včetně výplně z betonu třídy C 16/20, tloušťky zdiva přes 250 do 300 mm</t>
  </si>
  <si>
    <t>PD Statika</t>
  </si>
  <si>
    <t>"dozdívka ze ztraceného bednění mezi nosníky" (9,6+0,3+17+8,55+2,15)*0,3*0,25</t>
  </si>
  <si>
    <t>311231118</t>
  </si>
  <si>
    <t>Zdivo nosné z cihel dl 290 mm pevnosti P 7 až 15 na MC 15</t>
  </si>
  <si>
    <t>-633220865</t>
  </si>
  <si>
    <t>Zdivo z cihel pálených nosné z cihel plných dl. 290 mm P 7 až 15, na maltu MC-15</t>
  </si>
  <si>
    <t>"Zazdívky okenních otvorů" 1,05*2,1*0,45</t>
  </si>
  <si>
    <t>311238144</t>
  </si>
  <si>
    <t>Zdivo nosné vnitřní z cihel broušených tl 300 mm pevnosti P10 lepených tenkovrstvou maltou</t>
  </si>
  <si>
    <t>-671292248</t>
  </si>
  <si>
    <t>Zdivo nosné jednovrstvé z cihel děrovaných vnitřní broušené, spojené na pero a drážku, lepené tenkovrstvou maltou, pevnost cihel P10, tl. zdiva 300 mm</t>
  </si>
  <si>
    <t>D.1.04 Půdorys 2.NP</t>
  </si>
  <si>
    <t>"Přístavba" 3*(9,6+0,3+17+8,55+2,15)</t>
  </si>
  <si>
    <t>311361821</t>
  </si>
  <si>
    <t>Výztuž nosných zdí betonářskou ocelí 10 505</t>
  </si>
  <si>
    <t>-502976607</t>
  </si>
  <si>
    <t>Výztuž nadzákladových zdí nosných svislých nebo odkloněných od svislice, rovných nebo oblých z betonářské oceli 10 505 (R) nebo BSt 500</t>
  </si>
  <si>
    <t>"Atika" (9,82+17+9,17+2,15+0,3)*0,2*0,1</t>
  </si>
  <si>
    <t>-1585345942</t>
  </si>
  <si>
    <t>"HSV 01" 3*1,8*10,6/1000</t>
  </si>
  <si>
    <t>1150077959</t>
  </si>
  <si>
    <t>537623848</t>
  </si>
  <si>
    <t>"m.č.235" (0,7+0,35)*2,6</t>
  </si>
  <si>
    <t>"m.č.240" 0,56*2,6</t>
  </si>
  <si>
    <t>346244382</t>
  </si>
  <si>
    <t>Plentování jednostranné v do 300 mm válcovaných nosníků cihlami</t>
  </si>
  <si>
    <t>-700322606</t>
  </si>
  <si>
    <t>Plentování ocelových válcovaných nosníků jednostranné cihlami na maltu, výška stojiny přes 200 do 300 mm</t>
  </si>
  <si>
    <t>PD statika</t>
  </si>
  <si>
    <t>"obezdívka vysekaných kapes" 12*0,3*0,2</t>
  </si>
  <si>
    <t>"v místě kotvení na novém zdivu" 2*14*0,3*0,2</t>
  </si>
  <si>
    <t>Vodorovné konstrukce</t>
  </si>
  <si>
    <t>417321515</t>
  </si>
  <si>
    <t>Ztužující pásy a věnce ze ŽB tř. C 25/30</t>
  </si>
  <si>
    <t>-848975733</t>
  </si>
  <si>
    <t>Ztužující pásy a věnce z betonu železového (bez výztuže) tř. C 25/30</t>
  </si>
  <si>
    <t>"2NP pod střechou" 0,3*0,195*(9,82+17+9,17+2,15+0,3)</t>
  </si>
  <si>
    <t>"Atika" 0,185*0,2*(9,82+17+9,17+2,15+0,3)</t>
  </si>
  <si>
    <t>"Zmonolitnění mezi ocel. nosníky na dozdívce ze ztrac. bednění" (9,6+0,3+17+8,55+2,15)*0,3*0,05</t>
  </si>
  <si>
    <t>417351115</t>
  </si>
  <si>
    <t>Zřízení bednění ztužujících věnců</t>
  </si>
  <si>
    <t>700755870</t>
  </si>
  <si>
    <t>Bednění bočnic ztužujících pásů a věnců včetně vzpěr zřízení</t>
  </si>
  <si>
    <t>"2NP pod střechou" 0,195*(9,82+17+9,17+2,15+0,3)*2</t>
  </si>
  <si>
    <t>"Atika" 0,185*(9,82+17+9,17+2,15+0,3)*2</t>
  </si>
  <si>
    <t>"Zmonolitnění mezi ocel. nosníky na dozdívce ze ztrac. bednění"(9,6+0,3+17+8,55+2,15)*0,3*2</t>
  </si>
  <si>
    <t>417351116</t>
  </si>
  <si>
    <t>Odstranění bednění ztužujících věnců</t>
  </si>
  <si>
    <t>282482069</t>
  </si>
  <si>
    <t>Bednění bočnic ztužujících pásů a věnců včetně vzpěr odstranění</t>
  </si>
  <si>
    <t>417361821</t>
  </si>
  <si>
    <t>Výztuž ztužujících pásů a věnců betonářskou ocelí 10 505</t>
  </si>
  <si>
    <t>-1791705365</t>
  </si>
  <si>
    <t>Výztuž ztužujících pásů a věnců z betonářské oceli 10 505 (R) nebo BSt 500</t>
  </si>
  <si>
    <t>0,92</t>
  </si>
  <si>
    <t>1717678881</t>
  </si>
  <si>
    <t>-1135949</t>
  </si>
  <si>
    <t>2,1*(1,495+0,15+2,15+3,2+0,75*2-1,65*2,1*2)</t>
  </si>
  <si>
    <t>-320044632</t>
  </si>
  <si>
    <t>D.1.4 Půdorys 2NP</t>
  </si>
  <si>
    <t>2,6*(8,9+17+8,25+2,15+0,6*2+0,15+0,7+0,35+0,3+0,15+5,7+1,1*3+2,9+0,85+4,85+0,15)-2,1*(1,495+0,15+2,15+3,2+0,75*2-1,65*2,1*2)+1,05*2,1</t>
  </si>
  <si>
    <t>"odpočet otvorů"-(1,65*2,45*2+1,6*1,65+1,05*1,6+1,65*2,45+1,05*2,45+1,65*2,45+3,15*2,45)</t>
  </si>
  <si>
    <t>"špalety" 0,3*(3,15+2*2,45+1,65+2*2,45+1,05+2*2,45+1,64+2*2,45+1,05+2*1,6+1,65+2*1,6+1,65+2*2,45+1,65+2*2,45)</t>
  </si>
  <si>
    <t>-1176594808</t>
  </si>
  <si>
    <t>130,866*2 'Přepočtené koeficientem množství</t>
  </si>
  <si>
    <t>-481432372</t>
  </si>
  <si>
    <t>55,74+16,07*4+8,76+8,01</t>
  </si>
  <si>
    <t>119982604</t>
  </si>
  <si>
    <t>-1370117943</t>
  </si>
  <si>
    <t>320</t>
  </si>
  <si>
    <t>621221031</t>
  </si>
  <si>
    <t>Montáž kontaktního zateplení vnějších podhledů z minerální vlny s podélnou orientací tl do 160 mm</t>
  </si>
  <si>
    <t>4430869</t>
  </si>
  <si>
    <t>Montáž kontaktního zateplení z desek z minerální vlny s podélnou orientací vláken na vnější podhledy, tloušťky desek přes 120 do 160 mm</t>
  </si>
  <si>
    <t>Poznámka k položce:
Kotvení izolantu je navrženo hmoždinkami 10 ks/m2, okrajová oblast 12 ks/m2</t>
  </si>
  <si>
    <t>D.1.06 Řez A01-A01, D.1.04 Půdorys 2.NP</t>
  </si>
  <si>
    <t>2,15*11,7</t>
  </si>
  <si>
    <t>631515380</t>
  </si>
  <si>
    <t>deska minerální izolační tl. 160 mm</t>
  </si>
  <si>
    <t>-666861338</t>
  </si>
  <si>
    <t>deska izolační minerální kontaktních fasád podélné vlákno λ-0.036 tl. 160 mm</t>
  </si>
  <si>
    <t>25,155*1,02 'Přepočtené koeficientem množství</t>
  </si>
  <si>
    <t>621541031</t>
  </si>
  <si>
    <t>Tenkovrstvá silikonsilikátová zrnitá omítka tl. 3,0 mm včetně penetrace vnějších podhledů</t>
  </si>
  <si>
    <t>-1398213941</t>
  </si>
  <si>
    <t>Omítka tenkovrstvá silikonsilikátová vnějších ploch hydrofobní, se samočistícím účinkem probarvená, včetně penetrace podkladu zrnitá, tloušťky 3,0 mm podhledů</t>
  </si>
  <si>
    <t>D.1.09-11 Pohledy</t>
  </si>
  <si>
    <t>"Římsy - vodorovně" 2*0,65*(6,65+5,5)+2*0,55*(0,76+2,459)</t>
  </si>
  <si>
    <t>622142001</t>
  </si>
  <si>
    <t>Potažení vnějších stěn sklovláknitým pletivem vtlačeným do tenkovrstvé hmoty</t>
  </si>
  <si>
    <t>1417980396</t>
  </si>
  <si>
    <t>Potažení vnějších ploch pletivem v ploše nebo pruzích, na plném podkladu sklovláknitým vtlačením do tmelu stěn</t>
  </si>
  <si>
    <t>"v místě žebříku" 3,65*1,1*3</t>
  </si>
  <si>
    <t>"Římsy - svisle" 0,5*(0,65+5,55+3,1+0,65+6,6+1,41)</t>
  </si>
  <si>
    <t>622221031</t>
  </si>
  <si>
    <t>Montáž kontaktního zateplení vnějších stěn z minerální vlny s podélnou orientací vláken tl do 160 mm</t>
  </si>
  <si>
    <t>943710438</t>
  </si>
  <si>
    <t>Montáž kontaktního zateplení z desek z minerální vlny s podélnou orientací vláken na vnější stěny, tloušťky desek přes 120 do 160 mm</t>
  </si>
  <si>
    <t>4*(0,6+9,82+17,61+9,19+2,5)+1,5*(4,55)+0,9*(2,2+11,3)+0,85*12-15,072</t>
  </si>
  <si>
    <t>330989832</t>
  </si>
  <si>
    <t>172,983*1,02 'Přepočtené koeficientem množství</t>
  </si>
  <si>
    <t>622252001</t>
  </si>
  <si>
    <t>Montáž zakládacích soklových lišt kontaktního zateplení</t>
  </si>
  <si>
    <t>1982928179</t>
  </si>
  <si>
    <t>Montáž lišt kontaktního zateplení zakládacích soklových připevněných hmoždinkami</t>
  </si>
  <si>
    <t xml:space="preserve">lišta zakládací </t>
  </si>
  <si>
    <t>590516530</t>
  </si>
  <si>
    <t>lišta soklová Al s okapničkou, zakládací U 16 cm, 0,95/200 cm</t>
  </si>
  <si>
    <t>1839105233</t>
  </si>
  <si>
    <t>40*1,02 'Přepočtené koeficientem množství</t>
  </si>
  <si>
    <t>622252002</t>
  </si>
  <si>
    <t>Montáž ostatních lišt kontaktního zateplení</t>
  </si>
  <si>
    <t>370574501</t>
  </si>
  <si>
    <t>Montáž lišt kontaktního zateplení ostatních stěnových, dilatačních apod. lepených do tmelu</t>
  </si>
  <si>
    <t>"lišta rohová PVC 10/10 cm s tkaninou bal. 2,5 m" 70</t>
  </si>
  <si>
    <t>"začišťovací páska okenní" 85</t>
  </si>
  <si>
    <t>"profil okenní s nepřiznanou okapnicí" 18</t>
  </si>
  <si>
    <t>"profil parapetní - plast 2 m" 18</t>
  </si>
  <si>
    <t>"profil parapetní - stěnový (boční styk s parapetem)" 5,5</t>
  </si>
  <si>
    <t>590514840</t>
  </si>
  <si>
    <t>lišta rohová PVC 10/10 cm s tkaninou bal. 2,5 m</t>
  </si>
  <si>
    <t>1685772057</t>
  </si>
  <si>
    <t>70*1,02 'Přepočtené koeficientem množství</t>
  </si>
  <si>
    <t>590515120</t>
  </si>
  <si>
    <t>profil parapetní - plast 2 m</t>
  </si>
  <si>
    <t>1116489493</t>
  </si>
  <si>
    <t>profil parapetní se sklovláknitou armovací tkaninou PVC 2 m</t>
  </si>
  <si>
    <t>18*1,02 'Přepočtené koeficientem množství</t>
  </si>
  <si>
    <t>590515100</t>
  </si>
  <si>
    <t>profil okenní s nepřiznanou okapnicí plast 2,0 m</t>
  </si>
  <si>
    <t>-1014266851</t>
  </si>
  <si>
    <t>profil okenní s nepřiznanou podomítkovou okapnicí PVC 2,0 m</t>
  </si>
  <si>
    <t>590515180</t>
  </si>
  <si>
    <t>začišťovací páska okenní PVC profil 9 mm dl 1,4m</t>
  </si>
  <si>
    <t>1277121383</t>
  </si>
  <si>
    <t>páska začišťovací okenní PVC profil 9 mm dl 1,4m</t>
  </si>
  <si>
    <t>85*1,02 'Přepočtené koeficientem množství</t>
  </si>
  <si>
    <t>R59001</t>
  </si>
  <si>
    <t>profil parapetní - stěnový (boční styk s parapetem)</t>
  </si>
  <si>
    <t>-1166985219</t>
  </si>
  <si>
    <t>5,5*1,02 'Přepočtené koeficientem množství</t>
  </si>
  <si>
    <t>622541031</t>
  </si>
  <si>
    <t>Tenkovrstvá silikonsilikátová zrnitá omítka tl. 3,0 mm včetně penetrace vnějších stěn</t>
  </si>
  <si>
    <t>1486716392</t>
  </si>
  <si>
    <t>Omítka tenkovrstvá silikonsilikátová vnějších ploch hydrofobní, se samočistícím účinkem probarvená, včetně penetrace podkladu zrnitá, tloušťky 3,0 mm stěn</t>
  </si>
  <si>
    <t>629995101</t>
  </si>
  <si>
    <t>Očištění vnějších ploch tlakovou vodou</t>
  </si>
  <si>
    <t>261161665</t>
  </si>
  <si>
    <t>Očištění vnějších ploch tlakovou vodou omytím</t>
  </si>
  <si>
    <t>D.9 Koordinace</t>
  </si>
  <si>
    <t>"terasa" (0,62+5,86+2,74+0,7+5,17+0,625)*3,5+0,3*(1,05*2+2,1*2)*2+0,3*(1,1*2+2*2)-1,05*2,1*2-1,1*2</t>
  </si>
  <si>
    <t>"terasa"3,5*(1,1*3)</t>
  </si>
  <si>
    <t>629999011</t>
  </si>
  <si>
    <t>Příplatek k úpravám povrchů za provádění styku dvou barev nebo struktur na fasádě</t>
  </si>
  <si>
    <t>-1259395245</t>
  </si>
  <si>
    <t>Příplatky k cenám úprav vnějších povrchů za zvýšenou pracnost při provádění styku dvou struktur na fasádě</t>
  </si>
  <si>
    <t>1365292713</t>
  </si>
  <si>
    <t>145*0,09</t>
  </si>
  <si>
    <t>1883888342</t>
  </si>
  <si>
    <t>-1140821344</t>
  </si>
  <si>
    <t>-1362691842</t>
  </si>
  <si>
    <t>312210616</t>
  </si>
  <si>
    <t>1657359133</t>
  </si>
  <si>
    <t>(145)*0,005398*1,3</t>
  </si>
  <si>
    <t>632481213</t>
  </si>
  <si>
    <t>Separační vrstva z PE fólie</t>
  </si>
  <si>
    <t>-1478686672</t>
  </si>
  <si>
    <t>Separační vrstva k oddělení podlahových vrstev z polyetylénové fólie</t>
  </si>
  <si>
    <t>Maz/0,09</t>
  </si>
  <si>
    <t>-1834123494</t>
  </si>
  <si>
    <t>8,9+17*2+8,25+0,15+0,7+1,1*2+0,15</t>
  </si>
  <si>
    <t>634911124</t>
  </si>
  <si>
    <t>Řezání dilatačních spár š 10 mm hl do 80 mm v čerstvé betonové mazanině</t>
  </si>
  <si>
    <t>589015</t>
  </si>
  <si>
    <t>Řezání dilatačních nebo smršťovacích spár v čerstvé betonové mazanině nebo potěru šířky přes 5 do 10 mm, hloubky přes 50 do 80 mm</t>
  </si>
  <si>
    <t>2,25+11,8</t>
  </si>
  <si>
    <t>941111111</t>
  </si>
  <si>
    <t>Montáž lešení řadového trubkového lehkého s podlahami zatížení do 200 kg/m2 š do 0,9 m v do 10 m</t>
  </si>
  <si>
    <t>-1391146862</t>
  </si>
  <si>
    <t>Montáž lešení řadového trubkového lehkého pracovního s podlahami s provozním zatížením tř. 3 do 200 kg/m2 šířky tř. W06 od 0,6 do 0,9 m, výšky do 10 m</t>
  </si>
  <si>
    <t>(9,96+0,8+(17,766-10,1)+9+2,1+4*1+7,5)*9,32+7*(2+1,1)</t>
  </si>
  <si>
    <t>941111211</t>
  </si>
  <si>
    <t>Příplatek k lešení řadovému trubkovému lehkému s podlahami š 0,9 m v 10 m za první a ZKD den použití</t>
  </si>
  <si>
    <t>72270733</t>
  </si>
  <si>
    <t>Montáž lešení řadového trubkového lehkého pracovního s podlahami s provozním zatížením tř. 3 do 200 kg/m2 Příplatek za první a každý další den použití lešení k ceně -1111</t>
  </si>
  <si>
    <t>404,062*30 'Přepočtené koeficientem množství</t>
  </si>
  <si>
    <t>941111811</t>
  </si>
  <si>
    <t>Demontáž lešení řadového trubkového lehkého s podlahami zatížení do 200 kg/m2 š do 0,9 m v do 10 m</t>
  </si>
  <si>
    <t>-1399287752</t>
  </si>
  <si>
    <t>Demontáž lešení řadového trubkového lehkého pracovního s podlahami s provozním zatížením tř. 3 do 200 kg/m2 šířky tř. W06 od 0,6 do 0,9 m, výšky do 10 m</t>
  </si>
  <si>
    <t>944511111</t>
  </si>
  <si>
    <t>Montáž ochranné sítě z textilie z umělých vláken</t>
  </si>
  <si>
    <t>-630741908</t>
  </si>
  <si>
    <t>Montáž ochranné sítě zavěšené na konstrukci lešení z textilie z umělých vláken</t>
  </si>
  <si>
    <t>944511211</t>
  </si>
  <si>
    <t>Příplatek k ochranné síti za první a ZKD den použití</t>
  </si>
  <si>
    <t>1876939209</t>
  </si>
  <si>
    <t>Montáž ochranné sítě Příplatek za první a každý další den použití sítě k ceně -1111</t>
  </si>
  <si>
    <t>944511811</t>
  </si>
  <si>
    <t>Demontáž ochranné sítě z textilie z umělých vláken</t>
  </si>
  <si>
    <t>-889298489</t>
  </si>
  <si>
    <t>Demontáž ochranné sítě zavěšené na konstrukci lešení z textilie z umělých vláken</t>
  </si>
  <si>
    <t>557220183</t>
  </si>
  <si>
    <t>949101112</t>
  </si>
  <si>
    <t>Lešení pomocné pro objekty pozemních staveb s lešeňovou podlahou v do 3,5 m zatížení do 150 kg/m2</t>
  </si>
  <si>
    <t>-1878159934</t>
  </si>
  <si>
    <t>Lešení pomocné pracovní pro objekty pozemních staveb pro zatížení do 150 kg/m2, o výšce lešeňové podlahy přes 1,9 do 3,5 m</t>
  </si>
  <si>
    <t>10,1</t>
  </si>
  <si>
    <t>-804611358</t>
  </si>
  <si>
    <t>55,74+16,07*4+8,76+7,68</t>
  </si>
  <si>
    <t>953961113</t>
  </si>
  <si>
    <t>Kotvy chemickým tmelem M 12 hl 110 mm do betonu, ŽB nebo kamene s vyvrtáním otvoru</t>
  </si>
  <si>
    <t>499302675</t>
  </si>
  <si>
    <t>Kotvy chemické s vyvrtáním otvoru do betonu, železobetonu nebo tvrdého kamene tmel, velikost M 12, hloubka 110 mm</t>
  </si>
  <si>
    <t>"kotvení nosníků k věnci u nového zdiva" 28</t>
  </si>
  <si>
    <t>962033121</t>
  </si>
  <si>
    <t>Bourání zdiva z tvárnic ztraceného bednění včetně výplně z betonu přes 1 m3</t>
  </si>
  <si>
    <t>-278485531</t>
  </si>
  <si>
    <t>Bourání zdiva nadzákladového z tvárnic ztraceného bednění včetně výplně z betonu a výztuže objemu přes 1 m3</t>
  </si>
  <si>
    <t>D.9.Koordinace</t>
  </si>
  <si>
    <t>9,855</t>
  </si>
  <si>
    <t>966080115</t>
  </si>
  <si>
    <t>Bourání kontaktního zateplení z desek z minerální vlny tloušťky do 180 mm</t>
  </si>
  <si>
    <t>-1003227466</t>
  </si>
  <si>
    <t>Bourání kontaktního zateplení včetně povrchové úpravy omítkou nebo nátěrem z desek z minerální vlny, tloušťky přes 120 do 180 mm</t>
  </si>
  <si>
    <t>968062376</t>
  </si>
  <si>
    <t>Vybourání dřevěných rámů oken zdvojených včetně křídel pl do 4 m2</t>
  </si>
  <si>
    <t>-1023516776</t>
  </si>
  <si>
    <t>Vybourání dřevěných rámů oken s křídly, dveřních zárubní, vrat, stěn, ostění nebo obkladů rámů oken s křídly zdvojených, plochy do 4 m2</t>
  </si>
  <si>
    <t>"Okenní výplně" 1,05*2,1*2</t>
  </si>
  <si>
    <t>95784539</t>
  </si>
  <si>
    <t>"Dveřní výplně" 1,1*2,0</t>
  </si>
  <si>
    <t>-1942594601</t>
  </si>
  <si>
    <t>"m.č. 235 Hala - překlad" 0,3</t>
  </si>
  <si>
    <t>973031325</t>
  </si>
  <si>
    <t>Vysekání kapes ve zdivu cihelném na MV nebo MVC pl do 0,10 m2 hl do 300 mm</t>
  </si>
  <si>
    <t>-530568609</t>
  </si>
  <si>
    <t>Vysekání výklenků nebo kapes ve zdivu z cihel na maltu vápennou nebo vápenocementovou kapes, plochy do 0,10 m2, hl. do 300 mm</t>
  </si>
  <si>
    <t>"vysekání kapes pro osazení nosníků" 12</t>
  </si>
  <si>
    <t>978015391</t>
  </si>
  <si>
    <t>Otlučení vnější vápenné nebo vápenocementové vnější omítky stupně členitosti 1 a 2 rozsahu do 100%</t>
  </si>
  <si>
    <t>-1606124229</t>
  </si>
  <si>
    <t>Otlučení vápenných nebo vápenocementových omítek vnějších ploch s vyškrabáním spar a s očištěním zdiva stupně členitosti 1 a 2, v rozsahu přes 80 do 100 %</t>
  </si>
  <si>
    <t>R0901</t>
  </si>
  <si>
    <t>Demolice zastřešení vstupů</t>
  </si>
  <si>
    <t>595128578</t>
  </si>
  <si>
    <t>Demolice zastřešení vstupů vč. navazujících prvků</t>
  </si>
  <si>
    <t>"vstup do 1PP" 1,5*2,2</t>
  </si>
  <si>
    <t>"vstup do 1NP" 1,5*4</t>
  </si>
  <si>
    <t>R0902</t>
  </si>
  <si>
    <t>Demolice textilních markýz na terase</t>
  </si>
  <si>
    <t>-1425928451</t>
  </si>
  <si>
    <t>"textilní markýzy na terase" 2</t>
  </si>
  <si>
    <t>R0903</t>
  </si>
  <si>
    <t>Odstranění prvků na fasádě (osvětlení, antény, revizní dvířka apod.)</t>
  </si>
  <si>
    <t>-1568333023</t>
  </si>
  <si>
    <t>R0904</t>
  </si>
  <si>
    <t>Vyspravení podkladní vrstvy vč. očištění povrchů</t>
  </si>
  <si>
    <t>-462756784</t>
  </si>
  <si>
    <t xml:space="preserve">Vyspravení podkladní vrstvy vč. očištění povrchů </t>
  </si>
  <si>
    <t>D.1.06 Řez A01-A01, D.1.05 Půdorys střecha</t>
  </si>
  <si>
    <t>"HI v místě vybourání podlahy" 7*12</t>
  </si>
  <si>
    <t>R09O07</t>
  </si>
  <si>
    <t>M+D přenosného hasicího přístroje P6 21A vč. držáku a revize</t>
  </si>
  <si>
    <t>-963643473</t>
  </si>
  <si>
    <t>"O07" 1</t>
  </si>
  <si>
    <t>443352393</t>
  </si>
  <si>
    <t>-404758333</t>
  </si>
  <si>
    <t>1321245181</t>
  </si>
  <si>
    <t>31,664*10 'Přepočtené koeficientem množství</t>
  </si>
  <si>
    <t>-1190826193</t>
  </si>
  <si>
    <t>214561681</t>
  </si>
  <si>
    <t>711</t>
  </si>
  <si>
    <t>Izolace proti vodě, vlhkosti a plynům</t>
  </si>
  <si>
    <t>R71101</t>
  </si>
  <si>
    <t>Lepenka v místě nosníku (slabá lepenka zboku a silná zhora)</t>
  </si>
  <si>
    <t>-899634754</t>
  </si>
  <si>
    <t>998711202</t>
  </si>
  <si>
    <t>Přesun hmot procentní pro izolace proti vodě, vlhkosti a plynům v objektech v do 12 m</t>
  </si>
  <si>
    <t>-1674535831</t>
  </si>
  <si>
    <t>Přesun hmot pro izolace proti vodě, vlhkosti a plynům stanovený procentní sazbou (%) z ceny vodorovná dopravní vzdálenost do 50 m v objektech výšky přes 6 do 12 m</t>
  </si>
  <si>
    <t>712</t>
  </si>
  <si>
    <t>Povlakové krytiny</t>
  </si>
  <si>
    <t>712300831</t>
  </si>
  <si>
    <t>Odstranění povlakové krytiny střech do 10° jednovrstvé</t>
  </si>
  <si>
    <t>852979877</t>
  </si>
  <si>
    <t>Odstranění ze střech plochých do 10 st. krytiny povlakové jednovrstvé</t>
  </si>
  <si>
    <t>"demontáž izolace střechy vodorovná + svislá" 121+19</t>
  </si>
  <si>
    <t>712311101</t>
  </si>
  <si>
    <t>Provedení povlakové krytiny střech do 10° za studena lakem penetračním nebo asfaltovým</t>
  </si>
  <si>
    <t>2116959791</t>
  </si>
  <si>
    <t>Provedení povlakové krytiny střech plochých do 10 st. natěradly a tmely za studena nátěrem lakem penetračním nebo asfaltovým</t>
  </si>
  <si>
    <t>Pojistná_HI+Pojistná_HI2</t>
  </si>
  <si>
    <t>111631500</t>
  </si>
  <si>
    <t>lak asfaltový penetrační (MJ t) bal 9 kg</t>
  </si>
  <si>
    <t>1210088077</t>
  </si>
  <si>
    <t>305*0,0003 'Přepočtené koeficientem množství</t>
  </si>
  <si>
    <t>712331111</t>
  </si>
  <si>
    <t>Provedení povlakové krytiny střech do 10° podkladní vrstvy pásy na sucho samolepící</t>
  </si>
  <si>
    <t>340276763</t>
  </si>
  <si>
    <t>Provedení povlakové krytiny střech plochých do 10 st. pásy na sucho podkladní samolepící asfaltový pás</t>
  </si>
  <si>
    <t>"Nová střešní kce -vodorovná a svislá izolace" Střecha+0,45*(17+8,8+17+8,25+2*1,1+0,15+0,7)</t>
  </si>
  <si>
    <t>R628361</t>
  </si>
  <si>
    <t>pás z modifikovaného asfaltu s hliníkovou vložkou - samolepící</t>
  </si>
  <si>
    <t>1113978880</t>
  </si>
  <si>
    <t>169,345*1,15 'Přepočtené koeficientem množství</t>
  </si>
  <si>
    <t>712341559</t>
  </si>
  <si>
    <t>Provedení povlakové krytiny střech do 10° pásy NAIP přitavením v plné ploše</t>
  </si>
  <si>
    <t>1562743600</t>
  </si>
  <si>
    <t>Provedení povlakové krytiny střech plochých do 10 st. pásy přitavením NAIP v plné ploše</t>
  </si>
  <si>
    <t>D.1.06 Řez A01-A01, D.1.04 Půdorys 2NP</t>
  </si>
  <si>
    <t>"Skladba podlah P01 a P02 - vodorovná a svislá izolace" 145+15</t>
  </si>
  <si>
    <t>628361100</t>
  </si>
  <si>
    <t>pás těžký asfaltovaný s Al folií nosnou vložkou</t>
  </si>
  <si>
    <t>2021742515</t>
  </si>
  <si>
    <t>160*1,15 'Přepočtené koeficientem množství</t>
  </si>
  <si>
    <t>712391172</t>
  </si>
  <si>
    <t>Provedení povlakové krytiny střech do 10° ochranné textilní vrstvy</t>
  </si>
  <si>
    <t>-1920147761</t>
  </si>
  <si>
    <t>Provedení povlakové krytiny střech plochých do 10 st. -ostatní práce provedení vrstvy textilní ochranné</t>
  </si>
  <si>
    <t>"Skladba P41 - ochranná vrstva" střecha</t>
  </si>
  <si>
    <t>"ochrana HI během stavby" střecha</t>
  </si>
  <si>
    <t>693110610</t>
  </si>
  <si>
    <t>geotextilie netkaná, 200 g/m2, šíře 200 cm</t>
  </si>
  <si>
    <t>129095083</t>
  </si>
  <si>
    <t>geotextilie z polyesterových vláken netkaná, 200 g/m2, šíře 200 cm</t>
  </si>
  <si>
    <t>290*1,1 'Přepočtené koeficientem množství</t>
  </si>
  <si>
    <t>712998202</t>
  </si>
  <si>
    <t>Montáž bezpečnostního přepadu z PVC DN 125</t>
  </si>
  <si>
    <t>-1287148286</t>
  </si>
  <si>
    <t>Provedení povlakové krytiny střech - ostatní práce montáž odvodňovacího prvku nouzového atikového přepadu z PVC na dešťovou vodu DN 125</t>
  </si>
  <si>
    <t>"O01" 2</t>
  </si>
  <si>
    <t>R28301</t>
  </si>
  <si>
    <t>pojistný střešní přepad s integrovanou pojistnou manžeou</t>
  </si>
  <si>
    <t>-146112301</t>
  </si>
  <si>
    <t>R71201</t>
  </si>
  <si>
    <t>Montáž mechanicky kotvené PVC střešní hydroizolace tl. 1,5mm (vč. vytažení na atiku)</t>
  </si>
  <si>
    <t>1392766938</t>
  </si>
  <si>
    <t>"vodorovná a svislá penetrace" Střecha+(0,3+0,46)*(9,82+17+9,17+2,15+0,3)</t>
  </si>
  <si>
    <t>283220120</t>
  </si>
  <si>
    <t>fólie hydroizolační střešní mPVC, tl. 1,5 mm š 1300 mm šedá</t>
  </si>
  <si>
    <t>-365697300</t>
  </si>
  <si>
    <t>174,214*1,15 'Přepočtené koeficientem množství</t>
  </si>
  <si>
    <t>998712202</t>
  </si>
  <si>
    <t>Přesun hmot procentní pro krytiny povlakové v objektech v do 12 m</t>
  </si>
  <si>
    <t>1992209417</t>
  </si>
  <si>
    <t>Přesun hmot pro povlakové krytiny stanovený procentní sazbou (%) z ceny vodorovná dopravní vzdálenost do 50 m v objektech výšky přes 6 do 12 m</t>
  </si>
  <si>
    <t>713</t>
  </si>
  <si>
    <t>Izolace tepelné</t>
  </si>
  <si>
    <t>713121111</t>
  </si>
  <si>
    <t>Montáž izolace tepelné podlah volně kladenými rohožemi, pásy, dílci, deskami 1 vrstva</t>
  </si>
  <si>
    <t>-493536550</t>
  </si>
  <si>
    <t>Montáž tepelné izolace podlah rohožemi, pásy, deskami, dílci, bloky (izolační materiál ve specifikaci) kladenými volně jednovrstvá</t>
  </si>
  <si>
    <t>"Izolace podlahy nad dobetonávkou - skladba P02" 2,25*11,8</t>
  </si>
  <si>
    <t>283759260</t>
  </si>
  <si>
    <t>deska z pěnového polystyrenu EPS 200 S 1000 x 500 x 100 mm</t>
  </si>
  <si>
    <t>87100689</t>
  </si>
  <si>
    <t>deska z pěnového polystyrenu pro trvalé zatížení v tlaku (max. 3600 kg/m2) 1000 x 500 x 100 mm</t>
  </si>
  <si>
    <t>26,55*1,02 'Přepočtené koeficientem množství</t>
  </si>
  <si>
    <t>713121121</t>
  </si>
  <si>
    <t>Montáž izolace tepelné podlah volně kladenými rohožemi, pásy, dílci, deskami 2 vrstvy</t>
  </si>
  <si>
    <t>-1251050501</t>
  </si>
  <si>
    <t>Montáž tepelné izolace podlah rohožemi, pásy, deskami, dílci, bloky (izolační materiál ve specifikaci) kladenými volně dvouvrstvá</t>
  </si>
  <si>
    <t>"zateplení podlah - Skladba P01" (145)-2,15*11,7</t>
  </si>
  <si>
    <t>283759600</t>
  </si>
  <si>
    <t>deska z pěnového polystyrenu EPS 200 S 1000 x 500 x 140 mm</t>
  </si>
  <si>
    <t>-1188705345</t>
  </si>
  <si>
    <t>deska z pěnového polystyrenu pro trvalé zatížení v tlaku (max. 3600 kg/m2) 1000 x 500 x 140 mm</t>
  </si>
  <si>
    <t>"zateplení podlah - Skladba P01" (145)-2,15*11,7-Dlažba</t>
  </si>
  <si>
    <t>111,085*1,02 'Přepočtené koeficientem množství</t>
  </si>
  <si>
    <t>1138787102</t>
  </si>
  <si>
    <t>8,76*1,15 'Přepočtené koeficientem množství</t>
  </si>
  <si>
    <t>283759610</t>
  </si>
  <si>
    <t>deska z pěnového polystyrenu EPS 200 S 1000 x 500 x 160 mm</t>
  </si>
  <si>
    <t>-309115191</t>
  </si>
  <si>
    <t>deska z pěnového polystyrenu pro trvalé zatížení v tlaku (max. 3600 kg/m2) 1000 x 500 x 160 mm</t>
  </si>
  <si>
    <t>119,845*1,02 'Přepočtené koeficientem množství</t>
  </si>
  <si>
    <t>713131141</t>
  </si>
  <si>
    <t>Montáž izolace tepelné stěn a základů lepením celoplošně rohoží, pásů, dílců, desek</t>
  </si>
  <si>
    <t>-1327618453</t>
  </si>
  <si>
    <t>Montáž tepelné izolace stěn rohožemi, pásy, deskami, dílci, bloky (izolační materiál ve specifikaci) lepením celoplošně</t>
  </si>
  <si>
    <t>"Izolace ŽB věnců v místě otvorů" 0,195*(1,95*3+1,35+1,95+1,35+1,95+3,45)</t>
  </si>
  <si>
    <t>"Izolace atika" 0,72*(9+17+8,45+17+2*1,1+0,15+0,7)</t>
  </si>
  <si>
    <t>283759360</t>
  </si>
  <si>
    <t>deska fasádní polystyrénová EPS 70 F 1000 x 500 x 80 mm</t>
  </si>
  <si>
    <t>-246187010</t>
  </si>
  <si>
    <t>3,101*1,02 'Přepočtené koeficientem množství</t>
  </si>
  <si>
    <t>98</t>
  </si>
  <si>
    <t>283759380</t>
  </si>
  <si>
    <t>deska fasádní polystyrénová EPS 70 F 1000 x 500 x 100 mm</t>
  </si>
  <si>
    <t>-1841765558</t>
  </si>
  <si>
    <t>39,24*1,02 'Přepočtené koeficientem množství</t>
  </si>
  <si>
    <t>99</t>
  </si>
  <si>
    <t>713140863</t>
  </si>
  <si>
    <t>Odstranění tepelné izolace střech nadstřešní lepené z polystyrenu tl přes 100 mm</t>
  </si>
  <si>
    <t>417272075</t>
  </si>
  <si>
    <t>Odstranění tepelné izolace běžných stavebních konstrukcí z rohoží, pásů, dílců, desek, bloků střech plochých nadstřešních izolací připevněných přes 100 mm lepením z polystyrenu, tloušťky izolace</t>
  </si>
  <si>
    <t>"demontáž tepelné izolace terasy" 121</t>
  </si>
  <si>
    <t>100</t>
  </si>
  <si>
    <t>713141131</t>
  </si>
  <si>
    <t>Montáž izolace tepelné střech plochých lepené za studena 1 vrstva rohoží, pásů, dílců, desek</t>
  </si>
  <si>
    <t>1305648302</t>
  </si>
  <si>
    <t>Montáž tepelné izolace střech plochých rohožemi, pásy, deskami, dílci, bloky (izolační materiál ve specifikaci) přilepenými za studena zplna, jednovrstvá</t>
  </si>
  <si>
    <t>"TI EPS 200, 120+100mm" 2*Střecha</t>
  </si>
  <si>
    <t>101</t>
  </si>
  <si>
    <t>283723120</t>
  </si>
  <si>
    <t>deska z pěnového polystyrenu EPS 100 S 1000 x 500 x 120 mm</t>
  </si>
  <si>
    <t>-1617744163</t>
  </si>
  <si>
    <t>deska z pěnového polystyrenu pro trvalé zatížení v tlaku (max. 2000 kg/m2) 1000 x 500 x 120 mm</t>
  </si>
  <si>
    <t>145*1,02 'Přepočtené koeficientem množství</t>
  </si>
  <si>
    <t>102</t>
  </si>
  <si>
    <t>283723090</t>
  </si>
  <si>
    <t>deska z pěnového polystyrenu EPS 100 S 1000 x 500 x 100 mm</t>
  </si>
  <si>
    <t>626725282</t>
  </si>
  <si>
    <t>deska z pěnového polystyrenu pro trvalé zatížení v tlaku (max. 2000 kg/m2) 1000 x 500 x 100 mm</t>
  </si>
  <si>
    <t>103</t>
  </si>
  <si>
    <t>713141151</t>
  </si>
  <si>
    <t>Montáž izolace tepelné střech plochých kladené volně 1 vrstva rohoží, pásů, dílců, desek</t>
  </si>
  <si>
    <t>-195414777</t>
  </si>
  <si>
    <t>Montáž tepelné izolace střech plochých rohožemi, pásy, deskami, dílci, bloky (izolační materiál ve specifikaci) kladenými volně jednovrstvá</t>
  </si>
  <si>
    <t>"MW 2x30mm (desky na vazbu)" 2*Střecha</t>
  </si>
  <si>
    <t>104</t>
  </si>
  <si>
    <t>631514810</t>
  </si>
  <si>
    <t>deska minerální izolační tuhá tl. 30 mm</t>
  </si>
  <si>
    <t>-756248498</t>
  </si>
  <si>
    <t>deska izolační minerální λ-0.039 tl. 30 mm</t>
  </si>
  <si>
    <t>290*1,02 'Přepočtené koeficientem množství</t>
  </si>
  <si>
    <t>105</t>
  </si>
  <si>
    <t>713141331</t>
  </si>
  <si>
    <t>Montáž izolace tepelné střech plochých lepené za studena zplna, spádová vrstva</t>
  </si>
  <si>
    <t>1710201499</t>
  </si>
  <si>
    <t>Montáž tepelné izolace střech plochých spádovými klíny v ploše přilepenými za studena zplna</t>
  </si>
  <si>
    <t>106</t>
  </si>
  <si>
    <t>283761410</t>
  </si>
  <si>
    <t>klín spádový 1000 x 1000 mm, EPS 100</t>
  </si>
  <si>
    <t>-1783300875</t>
  </si>
  <si>
    <t>klín izolační z pěnového polystyrenu EPS 100 spádový, 1000x1000 mm</t>
  </si>
  <si>
    <t>"Průměrná tl. 8cm" Střecha*0,08</t>
  </si>
  <si>
    <t>11,6*1,02 'Přepočtené koeficientem množství</t>
  </si>
  <si>
    <t>107</t>
  </si>
  <si>
    <t>713191132</t>
  </si>
  <si>
    <t>Montáž izolace tepelné podlah, stropů vrchem nebo střech překrytí separační fólií z PE</t>
  </si>
  <si>
    <t>263004035</t>
  </si>
  <si>
    <t>Montáž tepelné izolace stavebních konstrukcí - doplňky a konstrukční součásti podlah, stropů vrchem nebo střech překrytím fólií separační z PE</t>
  </si>
  <si>
    <t>108</t>
  </si>
  <si>
    <t>283231500</t>
  </si>
  <si>
    <t>fólie separační PE bal. 100 m2</t>
  </si>
  <si>
    <t>CS ÚRS 2015 01</t>
  </si>
  <si>
    <t>-2076112041</t>
  </si>
  <si>
    <t>fólie z polyetylénu a jednoduché výrobky z nich separační fólie separační fólie PE bal. 100 m2</t>
  </si>
  <si>
    <t>145*1,1 'Přepočtené koeficientem množství</t>
  </si>
  <si>
    <t>109</t>
  </si>
  <si>
    <t>R71301</t>
  </si>
  <si>
    <t>Stříkaná izolace u ocelových konstrukcí říms</t>
  </si>
  <si>
    <t>-696922424</t>
  </si>
  <si>
    <t>110</t>
  </si>
  <si>
    <t>R71302</t>
  </si>
  <si>
    <t>Tepelné izolace pod okny a dveřmi na terasu - izolace PIR</t>
  </si>
  <si>
    <t>-1087887736</t>
  </si>
  <si>
    <t>111</t>
  </si>
  <si>
    <t>R71303</t>
  </si>
  <si>
    <t>Tepelná izolace mezi kastlíky exteriérových žaluzií a svislých konstrukví z fenolické pěny v tlouštce 80mm</t>
  </si>
  <si>
    <t>626464381</t>
  </si>
  <si>
    <t>0,21*(1,05+3*1,65+1,05+1,65+3,15)</t>
  </si>
  <si>
    <t>112</t>
  </si>
  <si>
    <t>998713202</t>
  </si>
  <si>
    <t>Přesun hmot procentní pro izolace tepelné v objektech v do 12 m</t>
  </si>
  <si>
    <t>-842051581</t>
  </si>
  <si>
    <t>Přesun hmot pro izolace tepelné stanovený procentní sazbou (%) z ceny vodorovná dopravní vzdálenost do 50 m v objektech výšky přes 6 do 12 m</t>
  </si>
  <si>
    <t>113</t>
  </si>
  <si>
    <t>R72501</t>
  </si>
  <si>
    <t>M+D zvedací vany s bočním vstupem, dezinfekcí, auto napouštěním, polštářem a opěrkou nohy</t>
  </si>
  <si>
    <t>93392788</t>
  </si>
  <si>
    <t>762</t>
  </si>
  <si>
    <t>Konstrukce tesařské</t>
  </si>
  <si>
    <t>114</t>
  </si>
  <si>
    <t>762953801</t>
  </si>
  <si>
    <t>Demontáž teras dřevěných nebo dřevoplastových připevněných vruty</t>
  </si>
  <si>
    <t>87680579</t>
  </si>
  <si>
    <t>Demontáž teras dřevěných nebo dřevoplastových z prken připevněných vruty</t>
  </si>
  <si>
    <t>Poznámka k položce:
terasová plast. Prkna</t>
  </si>
  <si>
    <t>"demontáž terasových prken vč. roštu" 121</t>
  </si>
  <si>
    <t>115</t>
  </si>
  <si>
    <t>763111714</t>
  </si>
  <si>
    <t>SDK příčka zalomení</t>
  </si>
  <si>
    <t>2033622180</t>
  </si>
  <si>
    <t>Příčka ze sádrokartonových desek ostatní konstrukce a práce na příčkách ze sádrokartonových desek zalomení příčky</t>
  </si>
  <si>
    <t>116</t>
  </si>
  <si>
    <t>763111717</t>
  </si>
  <si>
    <t>SDK příčka základní penetrační nátěr</t>
  </si>
  <si>
    <t>795349470</t>
  </si>
  <si>
    <t>Příčka ze sádrokartonových desek ostatní konstrukce a práce na příčkách ze sádrokartonových desek základní penetrační nátěr</t>
  </si>
  <si>
    <t>96,094*2</t>
  </si>
  <si>
    <t>117</t>
  </si>
  <si>
    <t>763111718</t>
  </si>
  <si>
    <t>SDK příčka úprava styku příčky a podhledu separační páskou a silikonováním</t>
  </si>
  <si>
    <t>-458366282</t>
  </si>
  <si>
    <t>Příčka ze sádrokartonových desek ostatní konstrukce a práce na příčkách ze sádrokartonových desek úprava styku příčky a podhledu separační páskou se silikonem</t>
  </si>
  <si>
    <t>"2NP" 2*(4,15*2+4,9*2+0,7*2+1,65+4,39+1,8*2+1,92+4,4+1,2+0,6+1,5+2,4+0,8)</t>
  </si>
  <si>
    <t>118</t>
  </si>
  <si>
    <t>763112321</t>
  </si>
  <si>
    <t>SDK příčka mezibytová tl 155 mm zdvojený profil CW+UW 50 desky 2xDF 12,5 TI 40 mm EI 120 Rw 59 dB</t>
  </si>
  <si>
    <t>307515172</t>
  </si>
  <si>
    <t>Příčka mezibytová ze sádrokartonových desek s nosnou konstrukcí ze zdvojených ocelových profilů UW, CW dvojitě opláštěná deskami protipožárními DF tl. 2 x 12,5 mm, příčka tl. 155 mm, profil 50 TI tl. 40 mm, EI 120, Rw 59 dB</t>
  </si>
  <si>
    <t>Poznámka k položce:
v místě mokrých prostor použití impregnovaných desek</t>
  </si>
  <si>
    <t>"2NP" 2,6*(4,15*2+4,9*2+0,7*2+1,65+4,39+1,8*2+1,92+4,4+1,2+0,6+1,5+2,4+0,8)</t>
  </si>
  <si>
    <t>"2NP odpočet otvorů" -1,1*1,97*6</t>
  </si>
  <si>
    <t>119</t>
  </si>
  <si>
    <t>763131441</t>
  </si>
  <si>
    <t>SDK podhled desky 2xDF 12,5 bez TI dvouvrstvá spodní kce profil CD+UD</t>
  </si>
  <si>
    <t>681906648</t>
  </si>
  <si>
    <t>Podhled ze sádrokartonových desek dvouvrstvá zavěšená spodní konstrukce z ocelových profilů CD, UD dvojitě opláštěná deskami protipožárními DF, tl. 2 x 12,5 mm, bez TI</t>
  </si>
  <si>
    <t>"m.č. 235" 55,74</t>
  </si>
  <si>
    <t>"m.č. 236" 16,07</t>
  </si>
  <si>
    <t>"m.č. 237" 16,07</t>
  </si>
  <si>
    <t>"m.č. 238" 16,07</t>
  </si>
  <si>
    <t>"m.č. 239" 16,07</t>
  </si>
  <si>
    <t>"m.č. 241" 8,01</t>
  </si>
  <si>
    <t>-369712229</t>
  </si>
  <si>
    <t>"m.č. 240" 8,76</t>
  </si>
  <si>
    <t>121</t>
  </si>
  <si>
    <t>763131713</t>
  </si>
  <si>
    <t>SDK podhled napojení na obvodové konstrukce profilem</t>
  </si>
  <si>
    <t>-798142181</t>
  </si>
  <si>
    <t>Podhled ze sádrokartonových desek ostatní práce a konstrukce na podhledech ze sádrokartonových desek napojení na obvodové konstrukce profilem</t>
  </si>
  <si>
    <t>122</t>
  </si>
  <si>
    <t>842339490</t>
  </si>
  <si>
    <t>128,03+8,76</t>
  </si>
  <si>
    <t>123</t>
  </si>
  <si>
    <t>-490101928</t>
  </si>
  <si>
    <t>124</t>
  </si>
  <si>
    <t>-1471708802</t>
  </si>
  <si>
    <t>125</t>
  </si>
  <si>
    <t>R76301</t>
  </si>
  <si>
    <t>SDK doplnění podhledu v místech světlíků</t>
  </si>
  <si>
    <t>429927176</t>
  </si>
  <si>
    <t>SDK doplnění podhledu v místech světlíků - - doplnění čela podhledu, opláštění SDK dle druhu podhledu, ocel. profily</t>
  </si>
  <si>
    <t>"SDK strop" 4</t>
  </si>
  <si>
    <t>126</t>
  </si>
  <si>
    <t>R76302</t>
  </si>
  <si>
    <t>Dodávka a montáž voděodolných cementovláknitých desek tl. 15mm pro opláštění říms</t>
  </si>
  <si>
    <t>-911594106</t>
  </si>
  <si>
    <t>"římsy" 1,1*(0,5*(0,65+5,55+3,1+0,65+6,6+1,41)+2*0,65*(6,65+5,5)+2*0,55*(0,76+2,459))</t>
  </si>
  <si>
    <t>127</t>
  </si>
  <si>
    <t>R76303</t>
  </si>
  <si>
    <t>Kastlík z požárního SDK světlost 1000x1000x230mm</t>
  </si>
  <si>
    <t>-1550618926</t>
  </si>
  <si>
    <t>"m.č. 235" 2</t>
  </si>
  <si>
    <t>128</t>
  </si>
  <si>
    <t>R76304</t>
  </si>
  <si>
    <t>Kastlík z požárního SDK světlost 800x800x230</t>
  </si>
  <si>
    <t>-254556254</t>
  </si>
  <si>
    <t>"m.č. 235" 1</t>
  </si>
  <si>
    <t>129</t>
  </si>
  <si>
    <t>-1300948917</t>
  </si>
  <si>
    <t>764</t>
  </si>
  <si>
    <t>Konstrukce klempířské</t>
  </si>
  <si>
    <t>130</t>
  </si>
  <si>
    <t>764002801</t>
  </si>
  <si>
    <t>Demontáž závětrné lišty do suti</t>
  </si>
  <si>
    <t>-1587914426</t>
  </si>
  <si>
    <t>Demontáž klempířských konstrukcí závětrné lišty do suti</t>
  </si>
  <si>
    <t>131</t>
  </si>
  <si>
    <t>764002841</t>
  </si>
  <si>
    <t>Demontáž oplechování horních ploch zdí a nadezdívek do suti</t>
  </si>
  <si>
    <t>-2068932400</t>
  </si>
  <si>
    <t>Demontáž klempířských konstrukcí oplechování horních ploch zdí a nadezdívek do suti</t>
  </si>
  <si>
    <t>"Demontáž oplechování atiky" 38,51</t>
  </si>
  <si>
    <t>132</t>
  </si>
  <si>
    <t>764002851</t>
  </si>
  <si>
    <t>Demontáž oplechování parapetů do suti</t>
  </si>
  <si>
    <t>-474689390</t>
  </si>
  <si>
    <t>Demontáž klempířských konstrukcí oplechování parapetů do suti</t>
  </si>
  <si>
    <t>"Okenní výplně" 1,05*3</t>
  </si>
  <si>
    <t>133</t>
  </si>
  <si>
    <t>764004801</t>
  </si>
  <si>
    <t>Demontáž podokapního žlabu do suti</t>
  </si>
  <si>
    <t>-1314892341</t>
  </si>
  <si>
    <t>Demontáž klempířských konstrukcí žlabu podokapního do suti</t>
  </si>
  <si>
    <t>"Demontáž žlabů 1NP" 2,2+3,85</t>
  </si>
  <si>
    <t>"Demontáž žlabů 2NP" 5,2+11,4</t>
  </si>
  <si>
    <t>"Demontáž žlabů střecha" 2,8+6,19+9,55</t>
  </si>
  <si>
    <t>134</t>
  </si>
  <si>
    <t>764004861</t>
  </si>
  <si>
    <t>Demontáž svodu do suti</t>
  </si>
  <si>
    <t>1294450926</t>
  </si>
  <si>
    <t>Demontáž klempířských konstrukcí svodu do suti</t>
  </si>
  <si>
    <t>"Demontáž svodů" 5,5*2+3,8+5,5+1,8+10+7+4,5</t>
  </si>
  <si>
    <t>135</t>
  </si>
  <si>
    <t>764215605</t>
  </si>
  <si>
    <t>Oplechování horních ploch a atik bez rohů z Pz plechu s povrch úpravou celoplošně lepené rš 400 mm</t>
  </si>
  <si>
    <t>912579096</t>
  </si>
  <si>
    <t>Oplechování horních ploch zdí a nadezdívek (atik) z pozinkovaného plechu s povrchovou úpravou celoplošně lepené rš 400 mm</t>
  </si>
  <si>
    <t>D.1.13.4 Výpis klempířských prvků</t>
  </si>
  <si>
    <t>"K09" 26,76</t>
  </si>
  <si>
    <t>136</t>
  </si>
  <si>
    <t>764215607</t>
  </si>
  <si>
    <t>Oplechování horních ploch a atik bez rohů z Pz plechu s povrch úpravou celoplošně lepené rš 670 mm</t>
  </si>
  <si>
    <t>-1383973974</t>
  </si>
  <si>
    <t>Oplechování horních ploch zdí a nadezdívek (atik) z pozinkovaného plechu s povrchovou úpravou celoplošně lepené rš 670 mm</t>
  </si>
  <si>
    <t>"K06" 26,93</t>
  </si>
  <si>
    <t>137</t>
  </si>
  <si>
    <t>764215611</t>
  </si>
  <si>
    <t>Oplechování horních ploch a atik bez rohů z Pz s povrch úpravou celoplošně lepené rš přes 800 mm</t>
  </si>
  <si>
    <t>-2084728686</t>
  </si>
  <si>
    <t>Oplechování horních ploch zdí a nadezdívek (atik) z pozinkovaného plechu s povrchovou úpravou celoplošně lepené přes rš 800 mm</t>
  </si>
  <si>
    <t>"K05" 15,95*1,29</t>
  </si>
  <si>
    <t>138</t>
  </si>
  <si>
    <t>764216644</t>
  </si>
  <si>
    <t>Oplechování rovných parapetů celoplošně lepené z Pz s povrchovou úpravou rš 330 mm</t>
  </si>
  <si>
    <t>-257331395</t>
  </si>
  <si>
    <t>Oplechování parapetů z pozinkovaného plechu s povrchovou úpravou rovných celoplošně lepené, bez rohů rš 330 mm</t>
  </si>
  <si>
    <t>"K12" 2,3</t>
  </si>
  <si>
    <t>"K13" 1,81</t>
  </si>
  <si>
    <t>"K14" 7,26</t>
  </si>
  <si>
    <t>"K15" 3,47</t>
  </si>
  <si>
    <t>139</t>
  </si>
  <si>
    <t>764218606</t>
  </si>
  <si>
    <t>Oplechování rovné římsy mechanicky kotvené z Pz s upraveným povrchem rš 500 mm</t>
  </si>
  <si>
    <t>-2146059252</t>
  </si>
  <si>
    <t>Oplechování říms a ozdobných prvků z pozinkovaného plechu s povrchovou úpravou rovných, bez rohů mechanicky kotvené rš 500 mm</t>
  </si>
  <si>
    <t>"K07" 7,16</t>
  </si>
  <si>
    <t>140</t>
  </si>
  <si>
    <t>764218647</t>
  </si>
  <si>
    <t>Příplatek k cenám rovné římsy za zvýšenou pracnost  provedení rohu nebo koutu rš přes 400 mm</t>
  </si>
  <si>
    <t>1585362660</t>
  </si>
  <si>
    <t>Oplechování říms a ozdobných prvků z pozinkovaného plechu s povrchovou úpravou rovných, bez rohů Příplatek k cenám za zvýšenou pracnost při provedení rohu nebo koutu rovné římsy přes rš 400 mm</t>
  </si>
  <si>
    <t>141</t>
  </si>
  <si>
    <t>764511601</t>
  </si>
  <si>
    <t>Žlab podokapní půlkruhový z Pz s povrchovou úpravou rš 250 mm</t>
  </si>
  <si>
    <t>1141902397</t>
  </si>
  <si>
    <t>Žlab podokapní z pozinkovaného plechu s povrchovou úpravou včetně háků a čel půlkruhový rš 250 mm</t>
  </si>
  <si>
    <t>"K01" 20,52</t>
  </si>
  <si>
    <t>142</t>
  </si>
  <si>
    <t>764511621</t>
  </si>
  <si>
    <t>Roh nebo kout půlkruhového podokapního žlabu z Pz s povrchovou úpravou rš 250 mm</t>
  </si>
  <si>
    <t>-271316753</t>
  </si>
  <si>
    <t>Žlab podokapní z pozinkovaného plechu s povrchovou úpravou včetně háků a čel roh nebo kout, žlabu půlkruhového rš 250 mm</t>
  </si>
  <si>
    <t>143</t>
  </si>
  <si>
    <t>764511641</t>
  </si>
  <si>
    <t>Kotlík oválný (trychtýřový) pro podokapní žlaby z Pz s povrchovou úpravou 250/87 mm</t>
  </si>
  <si>
    <t>-2029286696</t>
  </si>
  <si>
    <t>Žlab podokapní z pozinkovaného plechu s povrchovou úpravou včetně háků a čel kotlík oválný (trychtýřový), rš žlabu/průměr svodu 250/87 mm</t>
  </si>
  <si>
    <t>144</t>
  </si>
  <si>
    <t>764518622</t>
  </si>
  <si>
    <t>Svody kruhové včetně objímek, kolen, odskoků z Pz s povrchovou úpravou průměru 100 mm</t>
  </si>
  <si>
    <t>358646116</t>
  </si>
  <si>
    <t>Svod z pozinkovaného plechu s upraveným povrchem včetně objímek, kolen a odskoků kruhový, průměru 100 mm</t>
  </si>
  <si>
    <t>"K03 vč. K04" 14,42</t>
  </si>
  <si>
    <t>R764K08</t>
  </si>
  <si>
    <t>Oplechování napojení stávající svislé konstrukce a nové ploché střechy z PZ plechu s povrch úpravou - r.š. 80mm</t>
  </si>
  <si>
    <t>244716504</t>
  </si>
  <si>
    <t>"K08" 59,51</t>
  </si>
  <si>
    <t>146</t>
  </si>
  <si>
    <t>R764K09</t>
  </si>
  <si>
    <t>-1929072336</t>
  </si>
  <si>
    <t>"K09" 59,51</t>
  </si>
  <si>
    <t>147</t>
  </si>
  <si>
    <t>998764202</t>
  </si>
  <si>
    <t>Přesun hmot procentní pro konstrukce klempířské v objektech v do 12 m</t>
  </si>
  <si>
    <t>1223256431</t>
  </si>
  <si>
    <t>Přesun hmot pro konstrukce klempířské stanovený procentní sazbou (%) z ceny vodorovná dopravní vzdálenost do 50 m v objektech výšky přes 6 do 12 m</t>
  </si>
  <si>
    <t>148</t>
  </si>
  <si>
    <t>766441821</t>
  </si>
  <si>
    <t>Demontáž parapetních desek dřevěných nebo plastových šířky do 30 cm délky přes 1,0 m</t>
  </si>
  <si>
    <t>1773940794</t>
  </si>
  <si>
    <t>Demontáž parapetních desek dřevěných nebo plastových šířky do 300 mm délky přes 1m</t>
  </si>
  <si>
    <t>149</t>
  </si>
  <si>
    <t>766694112</t>
  </si>
  <si>
    <t>Montáž parapetních desek dřevěných nebo plastových šířky do 30 cm délky do 1,6 m</t>
  </si>
  <si>
    <t>-1243889544</t>
  </si>
  <si>
    <t>Montáž ostatních truhlářských konstrukcí parapetních desek dřevěných nebo plastových šířky do 300 mm, délky přes 1000 do 1600 mm</t>
  </si>
  <si>
    <t>"VE04" 1</t>
  </si>
  <si>
    <t>"VE05" 1</t>
  </si>
  <si>
    <t>150</t>
  </si>
  <si>
    <t>607941030</t>
  </si>
  <si>
    <t>deska parapetní dřevotřísková vnitřní POSTFORMING 0,3 x 1 m</t>
  </si>
  <si>
    <t>-86694050</t>
  </si>
  <si>
    <t>deska parapetní dřevotřísková vnitřní 0,3 x 1 m</t>
  </si>
  <si>
    <t>2*1,05</t>
  </si>
  <si>
    <t>151</t>
  </si>
  <si>
    <t>766694113</t>
  </si>
  <si>
    <t>Montáž parapetních desek dřevěných nebo plastových šířky do 30 cm délky do 2,6 m</t>
  </si>
  <si>
    <t>1793454367</t>
  </si>
  <si>
    <t>Montáž ostatních truhlářských konstrukcí parapetních desek dřevěných nebo plastových šířky do 300 mm, délky přes 1600 do 2600 mm</t>
  </si>
  <si>
    <t>"VE01" 1</t>
  </si>
  <si>
    <t>"VE02" 1</t>
  </si>
  <si>
    <t>"VE03" 1</t>
  </si>
  <si>
    <t>"VE06" 1</t>
  </si>
  <si>
    <t>152</t>
  </si>
  <si>
    <t>981621198</t>
  </si>
  <si>
    <t>4*1,65</t>
  </si>
  <si>
    <t>153</t>
  </si>
  <si>
    <t>766694114</t>
  </si>
  <si>
    <t>Montáž parapetních desek dřevěných nebo plastových šířky do 30 cm délky přes 2,6 m</t>
  </si>
  <si>
    <t>-215662504</t>
  </si>
  <si>
    <t>Montáž ostatních truhlářských konstrukcí parapetních desek dřevěných nebo plastových šířky do 300 mm, délky přes 2600 mm</t>
  </si>
  <si>
    <t>"VE07" 1</t>
  </si>
  <si>
    <t>154</t>
  </si>
  <si>
    <t>1736741107</t>
  </si>
  <si>
    <t>3,15</t>
  </si>
  <si>
    <t>155</t>
  </si>
  <si>
    <t>Ochranné prvky - D+M plátu 1,5mm, výška 1,5m</t>
  </si>
  <si>
    <t>1033297304</t>
  </si>
  <si>
    <t>"M.č. 236,237,238,239,209,210" 68,7</t>
  </si>
  <si>
    <t>156</t>
  </si>
  <si>
    <t>R76602</t>
  </si>
  <si>
    <t>Ochranné prvky - D+M baktercidního madla s LED podsvícením</t>
  </si>
  <si>
    <t>797813133</t>
  </si>
  <si>
    <t>Ochranné prvky - D+M baktercidního madla s LED podsvícením (s regulací intenzity), vč. konzol a koncovek</t>
  </si>
  <si>
    <t>"M.č.210 a 235" 27,6</t>
  </si>
  <si>
    <t>157</t>
  </si>
  <si>
    <t>R76603</t>
  </si>
  <si>
    <t>Ochranné prvky - D+M kryt rohu, výška 1,5m</t>
  </si>
  <si>
    <t>525933870</t>
  </si>
  <si>
    <t>158</t>
  </si>
  <si>
    <t>R76604</t>
  </si>
  <si>
    <t>Ochranné prvky - D+M variabilní kryt rohu, výška 1,5m</t>
  </si>
  <si>
    <t>-153861501</t>
  </si>
  <si>
    <t>159</t>
  </si>
  <si>
    <t>R766DE01</t>
  </si>
  <si>
    <t>Montáž a dodávka dveří DE01 vč. rámu a příslušenství - viz výpis výplní otvorů</t>
  </si>
  <si>
    <t>1693168526</t>
  </si>
  <si>
    <t>"DE01" 1</t>
  </si>
  <si>
    <t>R766DI06</t>
  </si>
  <si>
    <t>Montáž a dodávka dveří DI06 vč. zárubně a příslušenství - viz výpis výplní otvorů</t>
  </si>
  <si>
    <t>-124498875</t>
  </si>
  <si>
    <t>Montáž a dodávka dveří DI06 vč. zárubně (nátěru) a příslušenství - viz výpis výplní otvorů</t>
  </si>
  <si>
    <t>"DI06" 1</t>
  </si>
  <si>
    <t>161</t>
  </si>
  <si>
    <t>R766DI07</t>
  </si>
  <si>
    <t>Montáž a dodávka dveří DI07,  vč. zárubně a příslušenství - viz výpis výplní otvorů</t>
  </si>
  <si>
    <t>-1242940567</t>
  </si>
  <si>
    <t>Montáž a dodávka dveří DI07 vč. zárubně (nátěru) a příslušenství - viz výpis výplní otvorů</t>
  </si>
  <si>
    <t>"DI07" 3</t>
  </si>
  <si>
    <t>162</t>
  </si>
  <si>
    <t>R766DI08</t>
  </si>
  <si>
    <t>Montáž a dodávka dveří DI08 vč. zárubně a příslušenství - viz výpis výplní otvorů</t>
  </si>
  <si>
    <t>-1510516928</t>
  </si>
  <si>
    <t>Montáž a dodávka dveří DI08 vč. zárubně (nátěru) a příslušenství - viz výpis výplní otvorů</t>
  </si>
  <si>
    <t>"DI08" 3</t>
  </si>
  <si>
    <t>163</t>
  </si>
  <si>
    <t>R766DI09</t>
  </si>
  <si>
    <t>Montáž a dodávka dveří DI09 vč. zárubně a příslušenství - viz výpis výplní otvorů</t>
  </si>
  <si>
    <t>-2092889627</t>
  </si>
  <si>
    <t>Montáž a dodávka dveří DI09 vč. zárubně (nátěru) a příslušenství - viz výpis výplní otvorů</t>
  </si>
  <si>
    <t>164</t>
  </si>
  <si>
    <t>R766DI10</t>
  </si>
  <si>
    <t>Montáž a dodávka dveří DI10 vč. zárubně a příslušenství - viz výpis výplní otvorů</t>
  </si>
  <si>
    <t>-1772522998</t>
  </si>
  <si>
    <t>Montáž a dodávka dveří DI10 vč. zárubně (nátěru) a příslušenství - viz výpis výplní otvorů</t>
  </si>
  <si>
    <t>165</t>
  </si>
  <si>
    <t>R76605</t>
  </si>
  <si>
    <t>579775855</t>
  </si>
  <si>
    <t>166</t>
  </si>
  <si>
    <t>R766SO01</t>
  </si>
  <si>
    <t>Montáž a dodávka světlíků SO01 vč. příslušenství</t>
  </si>
  <si>
    <t>1136745063</t>
  </si>
  <si>
    <t>D.1.13.3 Výpis střešních oken</t>
  </si>
  <si>
    <t>"SO01" 4</t>
  </si>
  <si>
    <t>167</t>
  </si>
  <si>
    <t>R766SO02</t>
  </si>
  <si>
    <t xml:space="preserve">Montáž a dodávka střešního výlezu SO02 vč. poklopu </t>
  </si>
  <si>
    <t>-53554862</t>
  </si>
  <si>
    <t>"SO02" 1</t>
  </si>
  <si>
    <t>168</t>
  </si>
  <si>
    <t>R766T01</t>
  </si>
  <si>
    <t>Dřevěná nosná konstrukce římsy - T01</t>
  </si>
  <si>
    <t>-584228664</t>
  </si>
  <si>
    <t>D.1.13.6 Výpis truhlářských prvků</t>
  </si>
  <si>
    <t>"T01" 2*11</t>
  </si>
  <si>
    <t>169</t>
  </si>
  <si>
    <t>R766T02</t>
  </si>
  <si>
    <t>Dřevěná nosná konstrukce římsy - T02</t>
  </si>
  <si>
    <t>679078028</t>
  </si>
  <si>
    <t>"T02" 2*2</t>
  </si>
  <si>
    <t>170</t>
  </si>
  <si>
    <t>R766T03</t>
  </si>
  <si>
    <t>Dřevěná nosná konstrukce římsy - T03</t>
  </si>
  <si>
    <t>-2067113279</t>
  </si>
  <si>
    <t>"T03" 2*22</t>
  </si>
  <si>
    <t>171</t>
  </si>
  <si>
    <t>R766T04</t>
  </si>
  <si>
    <t>Dřevěná nosná konstrukce římsy - T04</t>
  </si>
  <si>
    <t>-1993374530</t>
  </si>
  <si>
    <t>"T04" 1*2</t>
  </si>
  <si>
    <t>172</t>
  </si>
  <si>
    <t>R766VE01</t>
  </si>
  <si>
    <t>Montáž a dodávka sestavy plastových oken VE01A, VE01B vč příslušenství, vnitřního parapetu - viz výpis výplní otvorů</t>
  </si>
  <si>
    <t>-59035754</t>
  </si>
  <si>
    <t>D.1.13.2 Výpis oken</t>
  </si>
  <si>
    <t>173</t>
  </si>
  <si>
    <t>R766VE02</t>
  </si>
  <si>
    <t>Montáž a dodávka sestavy plastových oken VE02A, VE02B vč příslušenství, vnitřního parapetu - viz výpis výplní otvorů</t>
  </si>
  <si>
    <t>-2116072771</t>
  </si>
  <si>
    <t>174</t>
  </si>
  <si>
    <t>R766VE03</t>
  </si>
  <si>
    <t>Montáž a dodávka sestavy plastových oken VE03A, VE03B vč příslušenství, vnitřního parapetu - viz výpis výplní otvorů</t>
  </si>
  <si>
    <t>-364863601</t>
  </si>
  <si>
    <t>175</t>
  </si>
  <si>
    <t>R766VE04</t>
  </si>
  <si>
    <t>Montáž a dodávka plastového okna VE04 vč příslušenství, vnitřního parapetu - viz výpis výplní otvorů</t>
  </si>
  <si>
    <t>1108193096</t>
  </si>
  <si>
    <t>176</t>
  </si>
  <si>
    <t>R766VE05</t>
  </si>
  <si>
    <t>Montáž a dodávka plastového okna VE05 vč příslušenství, vnitřního parapetu - viz výpis výplní otvorů</t>
  </si>
  <si>
    <t>-1420785339</t>
  </si>
  <si>
    <t>177</t>
  </si>
  <si>
    <t>R766VE06</t>
  </si>
  <si>
    <t>Montáž a dodávka sestavy plastových oken VE06A, VE06B vč příslušenství, vnitřního parapetu - viz výpis výplní otvorů</t>
  </si>
  <si>
    <t>614973861</t>
  </si>
  <si>
    <t>178</t>
  </si>
  <si>
    <t>R766VE07</t>
  </si>
  <si>
    <t>Montáž a dodávka sestavy plastových oken VE07A, VE07B, VE07C vč příslušenství, vnitřního parapetu - viz výpis výplní otvorů</t>
  </si>
  <si>
    <t>343377382</t>
  </si>
  <si>
    <t>179</t>
  </si>
  <si>
    <t>-94306614</t>
  </si>
  <si>
    <t>767</t>
  </si>
  <si>
    <t>Konstrukce zámečnické</t>
  </si>
  <si>
    <t>180</t>
  </si>
  <si>
    <t>767161814</t>
  </si>
  <si>
    <t>Demontáž zábradlí rovného nerozebíratelného hmotnosti 1m zábradlí přes 20 kg</t>
  </si>
  <si>
    <t>966199790</t>
  </si>
  <si>
    <t>Demontáž zábradlí rovného nerozebíratelný spoj hmotnosti 1 m zábradlí přes 20 kg</t>
  </si>
  <si>
    <t>"Zábradlí výšky 800mm" 8,66+9,3+0,6+2,2+0,3+2,2</t>
  </si>
  <si>
    <t>"Zábradlí výšky 1200mm" 11,14+5</t>
  </si>
  <si>
    <t>181</t>
  </si>
  <si>
    <t>R76701</t>
  </si>
  <si>
    <t>Montáž a dodávka trapézového plechu TR 150/250/0,75mm</t>
  </si>
  <si>
    <t>-1130810657</t>
  </si>
  <si>
    <t>D.1.14 Výpis skladeb konstrukcí</t>
  </si>
  <si>
    <t>"Skladba P41" Střecha</t>
  </si>
  <si>
    <t>182</t>
  </si>
  <si>
    <t>R76702</t>
  </si>
  <si>
    <t xml:space="preserve">M+D ocelové kce zastřešení </t>
  </si>
  <si>
    <t>kg</t>
  </si>
  <si>
    <t>-1139137720</t>
  </si>
  <si>
    <t>M+D ocelové kce zastřešení - do ceny zakalkulovat náklady na spojovací prostředky, opatřeno antikorozními nátěry, popř. žárově pozinkována</t>
  </si>
  <si>
    <t>6970</t>
  </si>
  <si>
    <t>183</t>
  </si>
  <si>
    <t>R767O02</t>
  </si>
  <si>
    <t>M+D elektricky ovládané venkovní žaluzie</t>
  </si>
  <si>
    <t>2037217337</t>
  </si>
  <si>
    <t>"O02" 1,05*1,81</t>
  </si>
  <si>
    <t>"O03" 3*1,65*1,81</t>
  </si>
  <si>
    <t>"O04" 1*1,05*2,69</t>
  </si>
  <si>
    <t>"O05" 1*1,65*2,69</t>
  </si>
  <si>
    <t>"O06" 1*3,15*2,69</t>
  </si>
  <si>
    <t>184</t>
  </si>
  <si>
    <t>R767O08</t>
  </si>
  <si>
    <t>M+D zádržného systému střecha</t>
  </si>
  <si>
    <t>2064144300</t>
  </si>
  <si>
    <t>Záchytný a zádržný systém s poddajným kotvicím vedením z nerezového lana</t>
  </si>
  <si>
    <t>"O08" 1</t>
  </si>
  <si>
    <t>185</t>
  </si>
  <si>
    <t>R767O09</t>
  </si>
  <si>
    <t>M+D tepelně izol konzoly O09</t>
  </si>
  <si>
    <t>1345914590</t>
  </si>
  <si>
    <t>"O09" 6</t>
  </si>
  <si>
    <t>186</t>
  </si>
  <si>
    <t>R767Z01</t>
  </si>
  <si>
    <t xml:space="preserve">Kotevní prvek pro konstrukci říms Z01 </t>
  </si>
  <si>
    <t>-1671211616</t>
  </si>
  <si>
    <t>Z01 - ocelový svařenec z pásoviny vč. kotvení do obvodového věnce chem. kotvami</t>
  </si>
  <si>
    <t>D.1.13.5 Výpis zámečnických prvků, D.1.9-11 Pohledy</t>
  </si>
  <si>
    <t>"Z01" 11</t>
  </si>
  <si>
    <t>187</t>
  </si>
  <si>
    <t>R767Z02</t>
  </si>
  <si>
    <t>Kotevní prvek pro konstrukci říms Z02</t>
  </si>
  <si>
    <t>-1824279204</t>
  </si>
  <si>
    <t>Z02- ocelový svařenec z pásoviny vč. kotvení do obvodového věnce chem. kotvami</t>
  </si>
  <si>
    <t>"Z02" 3</t>
  </si>
  <si>
    <t>188</t>
  </si>
  <si>
    <t>R767Z03</t>
  </si>
  <si>
    <t>Kotevní prvek pro konstrukci říms Z03</t>
  </si>
  <si>
    <t>1438349876</t>
  </si>
  <si>
    <t>Z03- ocelový svařenec z pásoviny vč. kotvení do obvodového věnce chem. kotvami</t>
  </si>
  <si>
    <t>"Z03" 22</t>
  </si>
  <si>
    <t>189</t>
  </si>
  <si>
    <t>R767Z04</t>
  </si>
  <si>
    <t>Demontáž, úprava a zpětná montáž žebříku Z04</t>
  </si>
  <si>
    <t>1543847512</t>
  </si>
  <si>
    <t xml:space="preserve">Demontáž, úprava a zpětná montáž žebříku Z04 </t>
  </si>
  <si>
    <t>D.1.13.5 Výpis zámečnických prvků</t>
  </si>
  <si>
    <t>190</t>
  </si>
  <si>
    <t>998767202</t>
  </si>
  <si>
    <t>Přesun hmot procentní pro zámečnické konstrukce v objektech v do 12 m</t>
  </si>
  <si>
    <t>475263593</t>
  </si>
  <si>
    <t>Přesun hmot pro zámečnické konstrukce stanovený procentní sazbou (%) z ceny vodorovná dopravní vzdálenost do 50 m v objektech výšky přes 6 do 12 m</t>
  </si>
  <si>
    <t>191</t>
  </si>
  <si>
    <t>-306836208</t>
  </si>
  <si>
    <t>D.1.4 Půdorys 2.NP</t>
  </si>
  <si>
    <t>"m.č.240" 8,76</t>
  </si>
  <si>
    <t>192</t>
  </si>
  <si>
    <t>208178216</t>
  </si>
  <si>
    <t>193</t>
  </si>
  <si>
    <t>1300802075</t>
  </si>
  <si>
    <t>194</t>
  </si>
  <si>
    <t>1703932741</t>
  </si>
  <si>
    <t>"m.č.240" 1,1</t>
  </si>
  <si>
    <t>195</t>
  </si>
  <si>
    <t>1074218110</t>
  </si>
  <si>
    <t>1,1*1,1 'Přepočtené koeficientem množství</t>
  </si>
  <si>
    <t>196</t>
  </si>
  <si>
    <t>-2085234510</t>
  </si>
  <si>
    <t>197</t>
  </si>
  <si>
    <t>-205654505</t>
  </si>
  <si>
    <t>8,76*3 'Přepočtené koeficientem množství</t>
  </si>
  <si>
    <t>198</t>
  </si>
  <si>
    <t>-1701297624</t>
  </si>
  <si>
    <t>"m.č.240"Dlažba+0,15*(3,2+3,7+0,15+0,56*2+0,12+0,83+2,26+0,55+0,66+1,5)</t>
  </si>
  <si>
    <t>199</t>
  </si>
  <si>
    <t>1218203861</t>
  </si>
  <si>
    <t>776</t>
  </si>
  <si>
    <t>Podlahy povlakové</t>
  </si>
  <si>
    <t>200</t>
  </si>
  <si>
    <t>776111311</t>
  </si>
  <si>
    <t>Vysátí podkladu povlakových podlah</t>
  </si>
  <si>
    <t>1959275300</t>
  </si>
  <si>
    <t>Příprava podkladu vysátí podlah</t>
  </si>
  <si>
    <t>Marmoleum*2</t>
  </si>
  <si>
    <t>201</t>
  </si>
  <si>
    <t>776121311</t>
  </si>
  <si>
    <t>Vodou ředitelná penetrace savého podkladu povlakových podlah ředěná v poměru 1:1</t>
  </si>
  <si>
    <t>-1144962986</t>
  </si>
  <si>
    <t>Příprava podkladu penetrace vodou ředitelná na savý podklad (válečkováním) ředěná v poměru 1:1 podlah</t>
  </si>
  <si>
    <t>202</t>
  </si>
  <si>
    <t>776141122</t>
  </si>
  <si>
    <t>Vyrovnání podkladu povlakových podlah stěrkou pevnosti 30 MPa tl 5 mm</t>
  </si>
  <si>
    <t>1976480740</t>
  </si>
  <si>
    <t>Příprava podkladu vyrovnání samonivelační stěrkou podlah min.pevnosti 30 MPa, tloušťky přes 3 do 5 mm</t>
  </si>
  <si>
    <t>203</t>
  </si>
  <si>
    <t>776251111</t>
  </si>
  <si>
    <t>Lepení pásů z přírodního linolea (marmolea) standardním lepidlem</t>
  </si>
  <si>
    <t>-1746266992</t>
  </si>
  <si>
    <t>Montáž podlahovin z přírodního linolea (marmolea) lepením standardním lepidlem z pásů standardních</t>
  </si>
  <si>
    <t>"m.č. 241" 8,014</t>
  </si>
  <si>
    <t>204</t>
  </si>
  <si>
    <t>607561110</t>
  </si>
  <si>
    <t>krytina podlahová Marmoleum tl. 2,5 mm</t>
  </si>
  <si>
    <t>1104663120</t>
  </si>
  <si>
    <t>krytina podlahová povlaková přírodní linoleum, role šířka 2 m, tl. 2,5 mm</t>
  </si>
  <si>
    <t>128,034*1,1 'Přepočtené koeficientem množství</t>
  </si>
  <si>
    <t>205</t>
  </si>
  <si>
    <t>776251411</t>
  </si>
  <si>
    <t>Spoj podlah z přírodního linolea (marmolea) svařováním za tepla</t>
  </si>
  <si>
    <t>670201779</t>
  </si>
  <si>
    <t>Montáž podlahovin z přírodního linolea (marmolea) spoj podlah svařováním za tepla</t>
  </si>
  <si>
    <t>"m.č. 235-241" 90</t>
  </si>
  <si>
    <t>206</t>
  </si>
  <si>
    <t>776411112</t>
  </si>
  <si>
    <t>Montáž obvodových soklíků výšky  do 100 mm</t>
  </si>
  <si>
    <t>-1806284990</t>
  </si>
  <si>
    <t>Montáž soklíků lepením obvodových, výšky přes 80 do 100 mm</t>
  </si>
  <si>
    <t>"m.č. 235" 3,85+0,3+0,15+5,7+1,1*3+2,44+0,7+3,67+0,9+2,4+0,45+1,25+4,1+0,75+1,8+0,75+1,92+0,75+1,8+0,75+4,1+0,75+1,65-1,1*7-0,7</t>
  </si>
  <si>
    <t>"m.č. 236" 2*(3,62+4,89)-1,1</t>
  </si>
  <si>
    <t>"m.č. 237" 2*(3,62+4,89)-1,1</t>
  </si>
  <si>
    <t>"m.č. 238" 2*(3,62+4,89)-1,1</t>
  </si>
  <si>
    <t>"m.č. 239" 2*(3,62+4,89)-1,1</t>
  </si>
  <si>
    <t>"m.č. 241" 2*(1,92+4,15)-1,1*2</t>
  </si>
  <si>
    <t>207</t>
  </si>
  <si>
    <t>R77601</t>
  </si>
  <si>
    <t>Soklík pro povlakové podlahy výšky 100mm</t>
  </si>
  <si>
    <t>-2038129305</t>
  </si>
  <si>
    <t>109,45*1,05 'Přepočtené koeficientem množství</t>
  </si>
  <si>
    <t>208</t>
  </si>
  <si>
    <t>998776202</t>
  </si>
  <si>
    <t>Přesun hmot procentní pro podlahy povlakové v objektech v do 12 m</t>
  </si>
  <si>
    <t>-528018184</t>
  </si>
  <si>
    <t>Přesun hmot pro podlahy povlakové stanovený procentní sazbou (%) z ceny vodorovná dopravní vzdálenost do 50 m v objektech výšky přes 6 do 12 m</t>
  </si>
  <si>
    <t>209</t>
  </si>
  <si>
    <t>-657365171</t>
  </si>
  <si>
    <t>"M.č. 236" 1,5*(1,5+0,5*2)</t>
  </si>
  <si>
    <t>"M.č. 237" 1,5*(1,5+0,5*2)</t>
  </si>
  <si>
    <t>"M.č. 238"1,5*(1,5+0,5*2)</t>
  </si>
  <si>
    <t>"M.č. 239"1,5*(1,5+0,5*2)</t>
  </si>
  <si>
    <t>"m.č.240" 2,1*(3,2+3,7+0,15+0,56*2+0,12+0,83+2,26+0,55+0,66+1,5-1,1)</t>
  </si>
  <si>
    <t>210</t>
  </si>
  <si>
    <t>-781570016</t>
  </si>
  <si>
    <t>42,279*1,15 'Přepočtené koeficientem množství</t>
  </si>
  <si>
    <t>211</t>
  </si>
  <si>
    <t>781479191</t>
  </si>
  <si>
    <t>Příplatek k montáži obkladů vnitřních keramických hladkých za plochu do 10 m2</t>
  </si>
  <si>
    <t>1951959364</t>
  </si>
  <si>
    <t>Montáž obkladů vnitřních stěn z dlaždic keramických Příplatek k cenám za plochu do 10 m2 jednotlivě</t>
  </si>
  <si>
    <t>212</t>
  </si>
  <si>
    <t>-1633206357</t>
  </si>
  <si>
    <t>213</t>
  </si>
  <si>
    <t>1070057640</t>
  </si>
  <si>
    <t>"m.č.240" 2,1*(2+2)-2,1*1,65*2+0,3*2,1*4+1,65*0,3*2+2,1*(1,5+0,65+1,5)</t>
  </si>
  <si>
    <t>214</t>
  </si>
  <si>
    <t>1276692284</t>
  </si>
  <si>
    <t>"m.č. 240" 40</t>
  </si>
  <si>
    <t>215</t>
  </si>
  <si>
    <t>1545005525</t>
  </si>
  <si>
    <t>"m.č. 240" 4*2,1</t>
  </si>
  <si>
    <t>216</t>
  </si>
  <si>
    <t>-337537953</t>
  </si>
  <si>
    <t>783</t>
  </si>
  <si>
    <t>Dokončovací práce - nátěry</t>
  </si>
  <si>
    <t>217</t>
  </si>
  <si>
    <t>783213121</t>
  </si>
  <si>
    <t>Napouštěcí dvojnásobný syntetický fungicidní nátěr tesařských konstrukcí zabudovaných do konstrukce</t>
  </si>
  <si>
    <t>-879305512</t>
  </si>
  <si>
    <t>Napouštěcí nátěr tesařských konstrukcí zabudovaných do konstrukce proti dřevokazným houbám, hmyzu a plísním dvojnásobný syntetický</t>
  </si>
  <si>
    <t>"nátěr rámu říms T01" 22*(0,44*(0,03*2+0,05*2)+0,26*(0,03*2+0,05*2))</t>
  </si>
  <si>
    <t>"nátěr rámu říms T02" 4*(0,44*(0,03*2+0,05*2)+0,51*(0,03*2+0,05*2))</t>
  </si>
  <si>
    <t>"nátěr rámu říms T03" 44*(0,44*(0,03*2+0,05*2)+0,61*(0,03*2+0,05*2))</t>
  </si>
  <si>
    <t>"nátěr rámu říms T03" 2*(0,29*(0,03*2+0,05*2)+0,51*(0,03*2+0,05*2))</t>
  </si>
  <si>
    <t>218</t>
  </si>
  <si>
    <t>783801203</t>
  </si>
  <si>
    <t>Okartáčování omítek před provedením nátěru</t>
  </si>
  <si>
    <t>-444197777</t>
  </si>
  <si>
    <t>Příprava podkladu omítek před provedením nátěru okartáčování</t>
  </si>
  <si>
    <t>219</t>
  </si>
  <si>
    <t>783801231</t>
  </si>
  <si>
    <t>Očištění 1x nátěrem biocidním přípravkem a okartáčováním omítek členitosti 1 a 2</t>
  </si>
  <si>
    <t>2108435125</t>
  </si>
  <si>
    <t>Očištění omítek biocidními prostředky napadených mikroorganismy s okartáčováním, nátěrem jednonásobným, povrchů hladkých stupně členitosti 1 a 2 omítek hladkých, zrnitých tenkovrstvých nebo štukových</t>
  </si>
  <si>
    <t>220</t>
  </si>
  <si>
    <t>783801503</t>
  </si>
  <si>
    <t>Omytí omítek tlakovou vodou před provedením nátěru</t>
  </si>
  <si>
    <t>-939696646</t>
  </si>
  <si>
    <t>Příprava podkladu omítek před provedením nátěru omytí tlakovou vodou</t>
  </si>
  <si>
    <t>221</t>
  </si>
  <si>
    <t>783823131</t>
  </si>
  <si>
    <t>Penetrační akrylátový nátěr hladkých, tenkovrstvých zrnitých nebo štukových omítek</t>
  </si>
  <si>
    <t>1317563577</t>
  </si>
  <si>
    <t>Penetrační nátěr omítek hladkých omítek hladkých, zrnitých tenkovrstvých nebo štukových stupně členitosti 1 a 2 akrylátový</t>
  </si>
  <si>
    <t>222</t>
  </si>
  <si>
    <t>783827125</t>
  </si>
  <si>
    <t>Krycí jednonásobný silikonový nátěr omítek stupně členitosti 1 a 2</t>
  </si>
  <si>
    <t>1998741654</t>
  </si>
  <si>
    <t>Krycí (ochranný ) nátěr omítek jednonásobný hladkých omítek hladkých, zrnitých tenkovrstvých nebo štukových stupně členitosti 1 a 2 silikonový</t>
  </si>
  <si>
    <t>"nový nátěr stávající fasády v 1NP" 250,215</t>
  </si>
  <si>
    <t>223</t>
  </si>
  <si>
    <t>-1771154895</t>
  </si>
  <si>
    <t>224</t>
  </si>
  <si>
    <t>1030721594</t>
  </si>
  <si>
    <t>225</t>
  </si>
  <si>
    <t>-534524543</t>
  </si>
  <si>
    <t>136,79*1,05 'Přepočtené koeficientem množství</t>
  </si>
  <si>
    <t>226</t>
  </si>
  <si>
    <t>308450673</t>
  </si>
  <si>
    <t>227</t>
  </si>
  <si>
    <t>-1507955973</t>
  </si>
  <si>
    <t>70*1,05 'Přepočtené koeficientem množství</t>
  </si>
  <si>
    <t>228</t>
  </si>
  <si>
    <t>-969251068</t>
  </si>
  <si>
    <t>"m.č. 235" 2,6*(3,85+0,3+0,15+5,7+1,1*3+2,44+0,7+3,67+0,9+2,4+0,45+1,25+4,1+0,75+1,8+0,75+1,92+0,75+1,8+0,75+4,1+0,75+1,65)-1,1*1,97*7-0,7*1,97</t>
  </si>
  <si>
    <t>-3,15*2,45+0,3*(3,15+2*2,45)+4*1*(1*4)</t>
  </si>
  <si>
    <t>"m.č. 236" 2,6*(2*(3,62+4,89))-1,1*1,97-1,65*2,45+0,3*(1,65+2*2,45)</t>
  </si>
  <si>
    <t>"m.č. 237" 2,6*(2*(3,62+4,89))-1,1*1,97-1,05*2,45+0,3*(1,05+2*2,45)</t>
  </si>
  <si>
    <t>"m.č. 238" 2,6*(2*(3,62+4,89))-1,1*1,97-1,05*1,6+0,3*(1,05+2*1,6)</t>
  </si>
  <si>
    <t>"m.č. 239" 2,6*(2*(3,62+4,89))-1,1*1,97-1,65*1,6+0,3*(1,65+2*1,6)</t>
  </si>
  <si>
    <t>"m.č.240" (2,6-2,1)*(3,2+3,7+0,15+0,56*2+0,12+0,83+2,26+0,55+0,66+1,5)</t>
  </si>
  <si>
    <t>"m.č. 241" 2,6*(2*(1,92+4,15))-1,1*1,97*2</t>
  </si>
  <si>
    <t>"m.č. 209" 1,05*2,1</t>
  </si>
  <si>
    <t>Strop</t>
  </si>
  <si>
    <t>229</t>
  </si>
  <si>
    <t>1904310785</t>
  </si>
  <si>
    <t>Poznámka k položce:
Barvy vhodné i na SDK</t>
  </si>
  <si>
    <t>230</t>
  </si>
  <si>
    <t>439094980</t>
  </si>
  <si>
    <t>Zásyp</t>
  </si>
  <si>
    <t>56,3</t>
  </si>
  <si>
    <t>Odvoz</t>
  </si>
  <si>
    <t>45,7</t>
  </si>
  <si>
    <t>31,84</t>
  </si>
  <si>
    <t>Bed_03</t>
  </si>
  <si>
    <t>6,8</t>
  </si>
  <si>
    <t>Bed_04</t>
  </si>
  <si>
    <t>149,878</t>
  </si>
  <si>
    <t>Pod_01</t>
  </si>
  <si>
    <t>120,32</t>
  </si>
  <si>
    <t>Bed_05</t>
  </si>
  <si>
    <t>87,101</t>
  </si>
  <si>
    <t>Bed_06</t>
  </si>
  <si>
    <t>10,08</t>
  </si>
  <si>
    <t>SO02 - Navržený objekt - Přístavba</t>
  </si>
  <si>
    <t>Bed_07</t>
  </si>
  <si>
    <t>75,411</t>
  </si>
  <si>
    <t>Bed_08</t>
  </si>
  <si>
    <t>28,842</t>
  </si>
  <si>
    <t>Bed_09</t>
  </si>
  <si>
    <t>1,153</t>
  </si>
  <si>
    <t>Bed_10</t>
  </si>
  <si>
    <t>8,045</t>
  </si>
  <si>
    <t>Terasa</t>
  </si>
  <si>
    <t>KZS_stěny</t>
  </si>
  <si>
    <t>Stěrka_stěny</t>
  </si>
  <si>
    <t>ŽB_schod</t>
  </si>
  <si>
    <t>5,996</t>
  </si>
  <si>
    <t>ZP_jáma</t>
  </si>
  <si>
    <t>Stěrka_sloup</t>
  </si>
  <si>
    <t xml:space="preserve">    1 - Zemní práce</t>
  </si>
  <si>
    <t xml:space="preserve">    2 - Zakládání</t>
  </si>
  <si>
    <t>Zemní práce</t>
  </si>
  <si>
    <t>131201101</t>
  </si>
  <si>
    <t>Hloubení jam nezapažených v hornině tř. 3 objemu do 100 m3</t>
  </si>
  <si>
    <t>1873166009</t>
  </si>
  <si>
    <t>Hloubení nezapažených jam a zářezů s urovnáním dna do předepsaného profilu a spádu v hornině tř. 3 do 100 m3</t>
  </si>
  <si>
    <t>Počítáno z 3D modelu</t>
  </si>
  <si>
    <t>"Pasy - vč. svahování" 89</t>
  </si>
  <si>
    <t>"Patka - vč. svahování" 13</t>
  </si>
  <si>
    <t>131201109</t>
  </si>
  <si>
    <t>Příplatek za lepivost u hloubení jam nezapažených v hornině tř. 3</t>
  </si>
  <si>
    <t>-274373324</t>
  </si>
  <si>
    <t>Hloubení nezapažených jam a zářezů s urovnáním dna do předepsaného profilu a spádu Příplatek k cenám za lepivost horniny tř. 3</t>
  </si>
  <si>
    <t>162301101</t>
  </si>
  <si>
    <t>Vodorovné přemístění do 500 m výkopku/sypaniny z horniny tř. 1 až 4</t>
  </si>
  <si>
    <t>-30085445</t>
  </si>
  <si>
    <t>Vodorovné přemístění výkopku nebo sypaniny po suchu na obvyklém dopravním prostředku, bez naložení výkopku, avšak se složením bez rozhrnutí z horniny tř. 1 až 4 na vzdálenost přes 50 do 500 m</t>
  </si>
  <si>
    <t>Zásyp*2</t>
  </si>
  <si>
    <t>162701105</t>
  </si>
  <si>
    <t>Vodorovné přemístění do 10000 m výkopku/sypaniny z horniny tř. 1 až 4</t>
  </si>
  <si>
    <t>-1875417473</t>
  </si>
  <si>
    <t>Vodorovné přemístění výkopku nebo sypaniny po suchu na obvyklém dopravním prostředku, bez naložení výkopku, avšak se složením bez rozhrnutí z horniny tř. 1 až 4 na vzdálenost přes 9 000 do 10 000 m</t>
  </si>
  <si>
    <t>ZP_jáma-Zásyp</t>
  </si>
  <si>
    <t>162701109</t>
  </si>
  <si>
    <t>Příplatek k vodorovnému přemístění výkopku/sypaniny z horniny tř. 1 až 4 ZKD 1000 m přes 10000 m</t>
  </si>
  <si>
    <t>1209839509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</si>
  <si>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</si>
  <si>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167101101</t>
  </si>
  <si>
    <t>Nakládání výkopku z hornin tř. 1 až 4 do 100 m3</t>
  </si>
  <si>
    <t>-1790031994</t>
  </si>
  <si>
    <t>Nakládání, skládání a překládání neulehlého výkopku nebo sypaniny nakládání, množství do 100 m3, z hornin tř. 1 až 4</t>
  </si>
  <si>
    <t>171201201</t>
  </si>
  <si>
    <t>Uložení sypaniny na skládky</t>
  </si>
  <si>
    <t>1328474217</t>
  </si>
  <si>
    <t>171201211</t>
  </si>
  <si>
    <t>Poplatek za uložení odpadu ze sypaniny na skládce (skládkovné)</t>
  </si>
  <si>
    <t>-697927472</t>
  </si>
  <si>
    <t>Uložení sypaniny poplatek za uložení sypaniny na skládce (skládkovné)</t>
  </si>
  <si>
    <t>Odvoz*1,8</t>
  </si>
  <si>
    <t>174101101</t>
  </si>
  <si>
    <t>Zásyp jam, šachet rýh nebo kolem objektů sypaninou se zhutněním</t>
  </si>
  <si>
    <t>-285009497</t>
  </si>
  <si>
    <t>Zásyp sypaninou z jakékoliv horniny s uložením výkopku ve vrstvách se zhutněním jam, šachet, rýh nebo kolem objektů v těchto vykopávkách</t>
  </si>
  <si>
    <t>"zpětný zásyp původní zeminou" 56,3</t>
  </si>
  <si>
    <t>Zakládání</t>
  </si>
  <si>
    <t>273313511</t>
  </si>
  <si>
    <t>Základové desky z betonu tř. C 12/15</t>
  </si>
  <si>
    <t>1157723876</t>
  </si>
  <si>
    <t>Základy z betonu prostého desky z betonu kamenem neprokládaného tř. C 12/15</t>
  </si>
  <si>
    <t>PD Statika - 01 plán základy</t>
  </si>
  <si>
    <t>"Pasy"(0,9*1,6+0,8*6,55)*0,05+1,1*5,77*0,05+1,15*0,5*0,05</t>
  </si>
  <si>
    <t>"Patka" 1,7*1,7*0,05</t>
  </si>
  <si>
    <t>273351215</t>
  </si>
  <si>
    <t>Zřízení bednění stěn základových desek</t>
  </si>
  <si>
    <t>150907121</t>
  </si>
  <si>
    <t>Bednění základových stěn desek svislé nebo šikmé (odkloněné), půdorysně přímé nebo zalomené ve volných nebo zapažených jámách, rýhách, šachtách, včetně případných vzpěr zřízení</t>
  </si>
  <si>
    <t>"podkladní beton" 2</t>
  </si>
  <si>
    <t>273351216</t>
  </si>
  <si>
    <t>Odstranění bednění stěn základových desek</t>
  </si>
  <si>
    <t>1846476233</t>
  </si>
  <si>
    <t>Bednění základových stěn desek svislé nebo šikmé (odkloněné), půdorysně přímé nebo zalomené ve volných nebo zapažených jámách, rýhách, šachtách, včetně případných vzpěr odstranění</t>
  </si>
  <si>
    <t>274321511</t>
  </si>
  <si>
    <t>Základové pasy ze ŽB bez zvýšených nároků na prostředí tř. C 25/30</t>
  </si>
  <si>
    <t>-1505065234</t>
  </si>
  <si>
    <t>Základy z betonu železového (bez výztuže) pasy z betonu bez zvýšených nároků na prostředí tř. C 25/30</t>
  </si>
  <si>
    <t>1,1*5,77*1+1,15*0,5*1</t>
  </si>
  <si>
    <t>(0,9*1,6+0,8*6,55)*1,4</t>
  </si>
  <si>
    <t>274351215</t>
  </si>
  <si>
    <t>Zřízení bednění stěn základových pasů</t>
  </si>
  <si>
    <t>-753417514</t>
  </si>
  <si>
    <t>Bednění základových stěn pasů svislé nebo šikmé (odkloněné), půdorysně přímé nebo zalomené ve volných nebo zapažených jámách, rýhách, šachtách, včetně případných vzpěr zřízení</t>
  </si>
  <si>
    <t>8,15*2+0,8+0,9+0,1+1,1+0,8++2*0,15+2*5,77</t>
  </si>
  <si>
    <t>274351216</t>
  </si>
  <si>
    <t>Odstranění bednění stěn základových pasů</t>
  </si>
  <si>
    <t>1825450086</t>
  </si>
  <si>
    <t>Bednění základových stěn pasů svislé nebo šikmé (odkloněné), půdorysně přímé nebo zalomené ve volných nebo zapažených jámách, rýhách, šachtách, včetně případných vzpěr odstranění</t>
  </si>
  <si>
    <t>274361821</t>
  </si>
  <si>
    <t>Výztuž základových pásů betonářskou ocelí 10 505 (R)</t>
  </si>
  <si>
    <t>-976157313</t>
  </si>
  <si>
    <t>Výztuž základů pasů z betonářské oceli 10 505 (R) nebo BSt 500</t>
  </si>
  <si>
    <t>274362021</t>
  </si>
  <si>
    <t>Výztuž základových pásů svařovanými sítěmi Kari</t>
  </si>
  <si>
    <t>-265250800</t>
  </si>
  <si>
    <t>Výztuž základů pasů ze svařovaných sítí z drátů typu KARI</t>
  </si>
  <si>
    <t>275321511</t>
  </si>
  <si>
    <t>Základové patky ze ŽB bez zvýšených nároků na prostředí tř. C 25/30</t>
  </si>
  <si>
    <t>103393355</t>
  </si>
  <si>
    <t>Základy z betonu železového (bez výztuže) patky z betonu bez zvýšených nároků na prostředí tř. C 25/30</t>
  </si>
  <si>
    <t>1,7*1,7*1</t>
  </si>
  <si>
    <t>275351215</t>
  </si>
  <si>
    <t>Zřízení bednění stěn základových patek</t>
  </si>
  <si>
    <t>1710087613</t>
  </si>
  <si>
    <t>Bednění základových stěn patek svislé nebo šikmé (odkloněné), půdorysně přímé nebo zalomené ve volných nebo zapažených jámách, rýhách, šachtách, včetně případných vzpěr zřízení</t>
  </si>
  <si>
    <t>4*1,7*1</t>
  </si>
  <si>
    <t>275351216</t>
  </si>
  <si>
    <t>Odstranění bednění stěn základových patek</t>
  </si>
  <si>
    <t>1668543827</t>
  </si>
  <si>
    <t>Bednění základových stěn patek svislé nebo šikmé (odkloněné), půdorysně přímé nebo zalomené ve volných nebo zapažených jámách, rýhách, šachtách, včetně případných vzpěr odstranění</t>
  </si>
  <si>
    <t>275361821</t>
  </si>
  <si>
    <t>Výztuž základových patek betonářskou ocelí 10 505 (R)</t>
  </si>
  <si>
    <t>-1685452074</t>
  </si>
  <si>
    <t>Výztuž základů patek z betonářské oceli 10 505 (R)</t>
  </si>
  <si>
    <t>275362021</t>
  </si>
  <si>
    <t>Výztuž základových patek svařovanými sítěmi Kari</t>
  </si>
  <si>
    <t>-879645553</t>
  </si>
  <si>
    <t>Výztuž základů patek ze svařovaných sítí z drátů typu KARI</t>
  </si>
  <si>
    <t>311321411</t>
  </si>
  <si>
    <t>Nosná zeď ze ŽB tř. C 25/30 bez výztuže</t>
  </si>
  <si>
    <t>-673335783</t>
  </si>
  <si>
    <t>Nadzákladové zdi z betonu železového (bez výztuže) nosné bez zvláštních nároků na vliv prostředí tř. C 25/30</t>
  </si>
  <si>
    <t>PD statika - 05 plán výztuž 1NP, 06 plán schody</t>
  </si>
  <si>
    <t>5,27*6,65*0,4</t>
  </si>
  <si>
    <t>311351105</t>
  </si>
  <si>
    <t>Zřízení oboustranného bednění zdí nosných</t>
  </si>
  <si>
    <t>1242204291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</si>
  <si>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</si>
  <si>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2*5,27*6,65+0,4*6,65*2</t>
  </si>
  <si>
    <t>311351106</t>
  </si>
  <si>
    <t>Odstranění oboustranného bednění zdí nosných</t>
  </si>
  <si>
    <t>-249501340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</si>
  <si>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</si>
  <si>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705068957</t>
  </si>
  <si>
    <t>311362021</t>
  </si>
  <si>
    <t>Výztuž nosných zdí svařovanými sítěmi Kari</t>
  </si>
  <si>
    <t>1219581303</t>
  </si>
  <si>
    <t>Výztuž nadzákladových zdí nosných svislých nebo odkloněných od svislice, rovných nebo oblých ze svařovaných sítí z drátů typu KARI</t>
  </si>
  <si>
    <t>330321410</t>
  </si>
  <si>
    <t>Sloupy nebo pilíře ze ŽB tř. C 25/30 bez výztuže</t>
  </si>
  <si>
    <t>-1647089612</t>
  </si>
  <si>
    <t>Sloupy, pilíře, táhla, rámové stojky, vzpěry z betonu železového (bez výztuže) tř. C 25/30</t>
  </si>
  <si>
    <t>0,6*0,4*4,2*3</t>
  </si>
  <si>
    <t>331351101</t>
  </si>
  <si>
    <t>Zřízení bednění sloupů čtyřúhelníkových v do 4 m</t>
  </si>
  <si>
    <t>-313992982</t>
  </si>
  <si>
    <t>Bednění hranatých pilířů, rámových stojek, táhel nebo vzpěr svislých nebo šikmých (odkloněných) o výšce do 4 m včetně vzepření průřezu pravoúhlého čtyřúhelníka zřízení</t>
  </si>
  <si>
    <t>(3*0,4+2*0,6)*4,2</t>
  </si>
  <si>
    <t>331351102</t>
  </si>
  <si>
    <t>Odstranění bednění sloupů čtyřúhelníkových v do 4 m</t>
  </si>
  <si>
    <t>111207698</t>
  </si>
  <si>
    <t>Bednění hranatých pilířů, rámových stojek, táhel nebo vzpěr svislých nebo šikmých (odkloněných) o výšce do 4 m včetně vzepření průřezu pravoúhlého čtyřúhelníka odstranění</t>
  </si>
  <si>
    <t>331351108</t>
  </si>
  <si>
    <t>Příplatek k bednění sloupů za vzepření při výšce přes 4 do 6 m</t>
  </si>
  <si>
    <t>-1914267020</t>
  </si>
  <si>
    <t>Bednění hranatých pilířů, rámových stojek, táhel nebo vzpěr svislých nebo šikmých (odkloněných) o výšce do 4 m včetně vzepření Příplatek k ceně za vzepření celé výměry při výšce konstrukce přes 4 do 6 m</t>
  </si>
  <si>
    <t>331361821</t>
  </si>
  <si>
    <t>Výztuž sloupů hranatých betonářskou ocelí 10 505</t>
  </si>
  <si>
    <t>-129572825</t>
  </si>
  <si>
    <t>Výztuž sloupů, pilířů, rámových stojek, táhel nebo vzpěr hranatých svislých nebo šikmých (odkloněných) z betonářské oceli 10 505 (R) nebo BSt 500</t>
  </si>
  <si>
    <t>1,1</t>
  </si>
  <si>
    <t>411321414</t>
  </si>
  <si>
    <t>Stropy deskové ze ŽB tř. C 25/30</t>
  </si>
  <si>
    <t>1211686708</t>
  </si>
  <si>
    <t>Stropy z betonu železového (bez výztuže) stropů deskových, plochých střech, desek balkonových, desek hřibových stropů včetně hlavic hřibových sloupů tř. C 25/30</t>
  </si>
  <si>
    <t>PD statika - 02 plán tvar 1NP</t>
  </si>
  <si>
    <t>2,15*12,5*0,15+(9,91*7,64+8,01*2,81)*0,25+0,15*0,15*(9,51+7,64+8,01)</t>
  </si>
  <si>
    <t>411351101</t>
  </si>
  <si>
    <t>Zřízení bednění stropů deskových</t>
  </si>
  <si>
    <t>871573163</t>
  </si>
  <si>
    <t>Bednění stropů, kleneb nebo skořepin bez podpěrné konstrukce stropů deskových, balkonových nebo plošných konzol plné, rovné, popř. s náběhy zřízení</t>
  </si>
  <si>
    <t>"Obvod" 0,25*2*(2,15+9,51+10,45+0,7+1,5+8,01+11,7)+0,15*2*(9,51+7,64+8,01)</t>
  </si>
  <si>
    <t>"Půdorys" 2,15*11,7+9,51*7,64+8,01*2,81</t>
  </si>
  <si>
    <t>411351102</t>
  </si>
  <si>
    <t>Odstranění bednění stropů deskových</t>
  </si>
  <si>
    <t>1139320923</t>
  </si>
  <si>
    <t>Bednění stropů, kleneb nebo skořepin bez podpěrné konstrukce stropů deskových, balkonových nebo plošných konzol plné, rovné, popř. s náběhy odstranění</t>
  </si>
  <si>
    <t>411354173</t>
  </si>
  <si>
    <t>Zřízení podpěrné konstrukce stropů v do 4 m pro zatížení do 12 kPa</t>
  </si>
  <si>
    <t>767819221</t>
  </si>
  <si>
    <t>Podpěrná konstrukce stropů výšky do 4 m se zesílením dna bednění na výměru m2 půdorysu pro zatížení betonovou směsí a výztuží přes 5 do 12 kPa zřízení</t>
  </si>
  <si>
    <t>411354174</t>
  </si>
  <si>
    <t>Odstranění podpěrné konstrukce stropů v do 4 m pro zatížení do 12 kPa</t>
  </si>
  <si>
    <t>-313773640</t>
  </si>
  <si>
    <t>Podpěrná konstrukce stropů výšky do 4 m se zesílením dna bednění na výměru m2 půdorysu pro zatížení betonovou směsí a výztuží přes 5 do 12 kPa odstranění</t>
  </si>
  <si>
    <t>411354183</t>
  </si>
  <si>
    <t>Příplatek k zřízení podpěrné konstrukci stropů pro zatížení do 12 kPa za výšku přes 4 do 6 m</t>
  </si>
  <si>
    <t>1828400687</t>
  </si>
  <si>
    <t>Podpěrná konstrukce stropů Příplatek k cenám za podpěrnou konstrukci křížově zpevněnou pro výšku přes 4 do 6 m na výměru m2 půdorysu, pro zatížení betonovou směsí a výztuží přes 5 do 12 kPa zřízení</t>
  </si>
  <si>
    <t>411354184</t>
  </si>
  <si>
    <t>Příplatek k odstranění podpěrné konstrukci stropů pro zatížení do 12 kPa za výšku přes 4 do 6 m</t>
  </si>
  <si>
    <t>-130765316</t>
  </si>
  <si>
    <t>Podpěrná konstrukce stropů Příplatek k cenám za podpěrnou konstrukci křížově zpevněnou pro výšku přes 4 do 6 m na výměru m2 půdorysu, pro zatížení betonovou směsí a výztuží přes 5 do 12 kPa odstranění</t>
  </si>
  <si>
    <t>411361821</t>
  </si>
  <si>
    <t>Výztuž stropů betonářskou ocelí 10 505</t>
  </si>
  <si>
    <t>-2043907210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</si>
  <si>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</si>
  <si>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411362021</t>
  </si>
  <si>
    <t>Výztuž stropů svařovanými sítěmi Kari</t>
  </si>
  <si>
    <t>-735961079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</si>
  <si>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 drátů typu KARI</t>
  </si>
  <si>
    <t>0,256+1,366</t>
  </si>
  <si>
    <t>413321414</t>
  </si>
  <si>
    <t>Nosníky ze ŽB tř. C 25/30</t>
  </si>
  <si>
    <t>-866976575</t>
  </si>
  <si>
    <t>Nosníky z betonu železového (bez výztuže) včetně stěnových i jeřábových drah, volných trámů, průvlaků, rámových příčlí, ztužidel, konzol, vodorovných táhel apod., tyčových konstrukcí tř. C 25/30</t>
  </si>
  <si>
    <t>Poznámka k položce:
v uložení na zeď vložit izolaci 10mm</t>
  </si>
  <si>
    <t>"Průvlak P1" 0,4*0,95*(4,95)</t>
  </si>
  <si>
    <t>"Průvlak P2" 0,4*0,95*(8,1*2)</t>
  </si>
  <si>
    <t>"Průvlak P2,P3" 0,4*0,95*(2,15+11,7+3,05)</t>
  </si>
  <si>
    <t>413351107</t>
  </si>
  <si>
    <t>Zřízení bednění nosníků bez podpěrné konstrukce</t>
  </si>
  <si>
    <t>319052612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</si>
  <si>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zřízení</t>
  </si>
  <si>
    <t>"Průvlak P1, P2" 0,4*(8,01*2+4,95)+0,95*(8,01*2+4,95)*2</t>
  </si>
  <si>
    <t>"Průvlak P2, P3" 0,4*(2,15+11,7+3,05)+0,95*(2,15+11,7+3,05)*2</t>
  </si>
  <si>
    <t>413351108</t>
  </si>
  <si>
    <t>Odstranění bednění nosníků bez podpěrné konstrukce</t>
  </si>
  <si>
    <t>856062954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</si>
  <si>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</si>
  <si>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413351213</t>
  </si>
  <si>
    <t>Zřízení podpěrné konstrukce nosníků v do 4 m pro zatížení do 10 kPa</t>
  </si>
  <si>
    <t>1773357479</t>
  </si>
  <si>
    <t>Podpěrná konstrukce nosníků a tyčových konstrukcí výšky do 4 m, se zesílením dna bednění, na výměru m2 půdorysu pro zatížení betonovou směsí a výztuží přes 5 do 10 kPa zřízení</t>
  </si>
  <si>
    <t>413351214</t>
  </si>
  <si>
    <t>Odstranění podpěrné konstrukce nosníků v do 4 m pro zatížení do 10 kPa</t>
  </si>
  <si>
    <t>-179580119</t>
  </si>
  <si>
    <t>Podpěrná konstrukce nosníků a tyčových konstrukcí výšky do 4 m, se zesílením dna bednění, na výměru m2 půdorysu pro zatížení betonovou směsí a výztuží přes 5 do 10 kPa odstranění</t>
  </si>
  <si>
    <t>413361821</t>
  </si>
  <si>
    <t>Výztuž nosníků, volných trámů nebo průvlaků volných trámů betonářskou ocelí 10 505</t>
  </si>
  <si>
    <t>2110543744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</si>
  <si>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</si>
  <si>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430321414</t>
  </si>
  <si>
    <t>Schodišťová konstrukce a rampa ze ŽB tř. C 25/30</t>
  </si>
  <si>
    <t>-984520912</t>
  </si>
  <si>
    <t>Schodišťové konstrukce a rampy z betonu železového (bez výztuže) stupně, schodnice, ramena, podesty s nosníky tř. C 25/30</t>
  </si>
  <si>
    <t>"schodiště"4,5</t>
  </si>
  <si>
    <t>"podesta" 3,4*0,2*1,7+3,4*0,4*0,25</t>
  </si>
  <si>
    <t>R4301</t>
  </si>
  <si>
    <t>Příplatek za pohledovost - schodišťové konstrukce</t>
  </si>
  <si>
    <t>1827543671</t>
  </si>
  <si>
    <t>430361821</t>
  </si>
  <si>
    <t>Výztuž schodišťové konstrukce a rampy betonářskou ocelí 10 505</t>
  </si>
  <si>
    <t>1153317733</t>
  </si>
  <si>
    <t>Výztuž schodišťových konstrukcí a ramp stupňů, schodnic, ramen, podest s nosníky z betonářské oceli 10 505 (R) nebo BSt 500</t>
  </si>
  <si>
    <t>431351121</t>
  </si>
  <si>
    <t>Zřízení bednění podest schodišť a ramp přímočarých v do 4 m</t>
  </si>
  <si>
    <t>-1133341542</t>
  </si>
  <si>
    <t>Bednění podest, podstupňových desek a ramp včetně podpěrné konstrukce výšky do 4 m půdorysně přímočarých zřízení</t>
  </si>
  <si>
    <t>"ramena" 4,805*1,5*2+0,2*4,805*4</t>
  </si>
  <si>
    <t>"podesta" 1,91*3,3+0,4*3,4*2+0,4*0,25*2+0,2*1,7*2+0,2*3,4</t>
  </si>
  <si>
    <t>431351122</t>
  </si>
  <si>
    <t>Odstranění bednění podest schodišť a ramp přímočarých v do 4 m</t>
  </si>
  <si>
    <t>-831574888</t>
  </si>
  <si>
    <t>Bednění podest, podstupňových desek a ramp včetně podpěrné konstrukce výšky do 4 m půdorysně přímočarých odstranění</t>
  </si>
  <si>
    <t>433351131</t>
  </si>
  <si>
    <t>Zřízení bednění schodnic přímočarých schodišť v do 4 m</t>
  </si>
  <si>
    <t>1535287153</t>
  </si>
  <si>
    <t>Bednění schodnic včetně podpěrné konstrukce výšky do 4 m půdorysně přímočarých zřízení</t>
  </si>
  <si>
    <t>"stupnice"(0,3*0,2)*4,805*4</t>
  </si>
  <si>
    <t>433351132</t>
  </si>
  <si>
    <t>Odstranění bednění schodnic přímočarých schodišť v do 4 m</t>
  </si>
  <si>
    <t>1091815472</t>
  </si>
  <si>
    <t>Bednění schodnic včetně podpěrné konstrukce výšky do 4 m půdorysně přímočarých odstranění</t>
  </si>
  <si>
    <t>434351141</t>
  </si>
  <si>
    <t>Zřízení bednění stupňů přímočarých schodišť</t>
  </si>
  <si>
    <t>1503392721</t>
  </si>
  <si>
    <t>Bednění stupňů betonovaných na podstupňové desce nebo na terénu půdorysně přímočarých zřízení</t>
  </si>
  <si>
    <t>"podstupnice" 31*0,173*1,5</t>
  </si>
  <si>
    <t>434351142</t>
  </si>
  <si>
    <t>Odstranění bednění stupňů přímočarých schodišť</t>
  </si>
  <si>
    <t>766452418</t>
  </si>
  <si>
    <t>Bednění stupňů betonovaných na podstupňové desce nebo na terénu půdorysně přímočarých odstranění</t>
  </si>
  <si>
    <t>621131111</t>
  </si>
  <si>
    <t>Polymercementový spojovací můstek vnějších podhledů nanášený ručně</t>
  </si>
  <si>
    <t>626890557</t>
  </si>
  <si>
    <t>Podkladní a spojovací vrstva vnějších omítaných ploch polymercementový spojovací můstek nanášený ručně podhledů</t>
  </si>
  <si>
    <t>D.1.14 Výpis skladby konstrukci - Terasa P44</t>
  </si>
  <si>
    <t>621221021</t>
  </si>
  <si>
    <t>Montáž kontaktního zateplení vnějších podhledů z minerální vlny s podélnou orientací  tl do 120 mm</t>
  </si>
  <si>
    <t>-1792649823</t>
  </si>
  <si>
    <t>Montáž kontaktního zateplení z desek z minerální vlny s podélnou orientací vláken na vnější podhledy, tloušťky desek přes 80 do 120 mm</t>
  </si>
  <si>
    <t>631515270</t>
  </si>
  <si>
    <t>deska minerální izolační tl. 100 mm</t>
  </si>
  <si>
    <t>-481833432</t>
  </si>
  <si>
    <t>deska izolační minerální kontaktních fasád podélné vlákno λ-0.036 tl. 100 mm</t>
  </si>
  <si>
    <t>92*1,02 'Přepočtené koeficientem množství</t>
  </si>
  <si>
    <t>-1573703699</t>
  </si>
  <si>
    <t>622131111</t>
  </si>
  <si>
    <t>Polymercementový spojovací můstek vnějších stěn nanášený ručně</t>
  </si>
  <si>
    <t>420654840</t>
  </si>
  <si>
    <t>Podkladní a spojovací vrstva vnějších omítaných ploch polymercementový spojovací můstek nanášený ručně stěn</t>
  </si>
  <si>
    <t>-298995241</t>
  </si>
  <si>
    <t>"obvod terasy,stěny" 75</t>
  </si>
  <si>
    <t>622221021</t>
  </si>
  <si>
    <t>Montáž kontaktního zateplení vnějších stěn z minerální vlny s podélnou orientací vláken tl do 120 mm</t>
  </si>
  <si>
    <t>1604412026</t>
  </si>
  <si>
    <t>Montáž kontaktního zateplení z desek z minerální vlny s podélnou orientací vláken na vnější stěny, tloušťky desek přes 80 do 120 mm</t>
  </si>
  <si>
    <t>"Průvlaky" 95</t>
  </si>
  <si>
    <t>975750593</t>
  </si>
  <si>
    <t>95*1,02 'Přepočtené koeficientem množství</t>
  </si>
  <si>
    <t>1340633979</t>
  </si>
  <si>
    <t>"lišta rohová PVC 10/10 cm s tkaninou bal. 2,5 m" 180</t>
  </si>
  <si>
    <t>-288355489</t>
  </si>
  <si>
    <t>180*1,02 'Přepočtené koeficientem množství</t>
  </si>
  <si>
    <t>-1423944372</t>
  </si>
  <si>
    <t>KZS_stěny+Stěrka_stěny</t>
  </si>
  <si>
    <t>623131111</t>
  </si>
  <si>
    <t>Polymercementový spojovací můstek vnějších pilířů nebo sloupů nanášený ručně</t>
  </si>
  <si>
    <t>-841793184</t>
  </si>
  <si>
    <t>Podkladní a spojovací vrstva vnějších omítaných ploch polymercementový spojovací můstek nanášený ručně pilířů nebo sloupů</t>
  </si>
  <si>
    <t>623142001</t>
  </si>
  <si>
    <t>Potažení vnějších pilířů nebo sloupů sklovláknitým pletivem vtlačeným do tenkovrstvé hmoty</t>
  </si>
  <si>
    <t>-439363841</t>
  </si>
  <si>
    <t>Potažení vnějších ploch pletivem v ploše nebo pruzích, na plném podkladu sklovláknitým vtlačením do tmelu pilířů nebo sloupů</t>
  </si>
  <si>
    <t>"sloupy" (0,6*3*2)*3+(0,4*3*2)*3</t>
  </si>
  <si>
    <t>623541031</t>
  </si>
  <si>
    <t>Tenkovrstvá silikonsilikátová zrnitá omítka tl. 3,0 mm včetně penetrace vnějších pilířů nebo sloupů</t>
  </si>
  <si>
    <t>-1904123443</t>
  </si>
  <si>
    <t>Omítka tenkovrstvá silikonsilikátová vnějších ploch hydrofobní, se samočistícím účinkem probarvená, včetně penetrace podkladu zrnitá, tloušťky 3,0 mm pilířů a sloupů</t>
  </si>
  <si>
    <t>636311122</t>
  </si>
  <si>
    <t>Kladení dlažby z betonových dlaždic 50x50cm na sucho na terče z umělé hmoty o výšce do 70 mm</t>
  </si>
  <si>
    <t>19064940</t>
  </si>
  <si>
    <t>Kladení dlažby z betonových dlaždic na sucho na terče z umělé hmoty o rozměru dlažby 50x50 cm, o výšce terče přes 25 do 70 mm</t>
  </si>
  <si>
    <t>"terasa" 92</t>
  </si>
  <si>
    <t>592456200</t>
  </si>
  <si>
    <t>dlažba desková betonová 50x50x6 cm šedá</t>
  </si>
  <si>
    <t>379679320</t>
  </si>
  <si>
    <t>R0601</t>
  </si>
  <si>
    <t>M+D stříšky s okapničkou na ŽB zeď - min. š. 450mm</t>
  </si>
  <si>
    <t>-1550764314</t>
  </si>
  <si>
    <t>M+D stříšky s okapničkou na ŽB zeď - min. š. 400mm</t>
  </si>
  <si>
    <t>5,2</t>
  </si>
  <si>
    <t>R0602</t>
  </si>
  <si>
    <t>Betonový obklad schodišťových stupňů a mezipodesty</t>
  </si>
  <si>
    <t>1809654132</t>
  </si>
  <si>
    <t>D.1.14 Výpis kladby konstrukcí</t>
  </si>
  <si>
    <t>"243 Schodiště" 19,31</t>
  </si>
  <si>
    <t>-2140743748</t>
  </si>
  <si>
    <t>2,15*12,5+(9,91*7,64+8,01*2,81)</t>
  </si>
  <si>
    <t>1784824516</t>
  </si>
  <si>
    <t>935265466</t>
  </si>
  <si>
    <t>711111053</t>
  </si>
  <si>
    <t>Provedení izolace proti zemní vlhkosti vodorovné za studena 2x nátěr krystalickou hydroizolací</t>
  </si>
  <si>
    <t>-1701957689</t>
  </si>
  <si>
    <t>Provedení izolace proti zemní vlhkosti natěradly a tmely za studena na ploše vodorovné V dvojnásobným nátěrem krystalickou hydroizolací</t>
  </si>
  <si>
    <t>Řez A01</t>
  </si>
  <si>
    <t>"krystalická HI" (1,15*0,5+1,1*3,57+0,8*2,2)+1,7*1,7+0,9*1,6+0,8*6,55</t>
  </si>
  <si>
    <t>245510500</t>
  </si>
  <si>
    <t>systém hydroizolační práškovýbal. 5 kg</t>
  </si>
  <si>
    <t>1596225527</t>
  </si>
  <si>
    <t>systém hydroizolační práškový bal. 5 kg</t>
  </si>
  <si>
    <t>15,832*1,5 'Přepočtené koeficientem množství</t>
  </si>
  <si>
    <t>M+D reaktivní hydroizolační stěrky pro svislé konstrukce - do výšky 150mm</t>
  </si>
  <si>
    <t>-1698661805</t>
  </si>
  <si>
    <t>998711201</t>
  </si>
  <si>
    <t>Přesun hmot procentní pro izolace proti vodě, vlhkosti a plynům v objektech v do 6 m</t>
  </si>
  <si>
    <t>272365515</t>
  </si>
  <si>
    <t>Přesun hmot pro izolace proti vodě, vlhkosti a plynům stanovený procentní sazbou (%) z ceny vodorovná dopravní vzdálenost do 50 m v objektech výšky do 6 m</t>
  </si>
  <si>
    <t>605101463</t>
  </si>
  <si>
    <t>-1539633126</t>
  </si>
  <si>
    <t>92*0,0003 'Přepočtené koeficientem množství</t>
  </si>
  <si>
    <t>1782452070</t>
  </si>
  <si>
    <t>628560000</t>
  </si>
  <si>
    <t>pás asfaltovaný modifikovaný</t>
  </si>
  <si>
    <t>-300664548</t>
  </si>
  <si>
    <t>pás asfaltovaný modifikovaný nosná vložka hliníková folie oboustraná mikrotenová folie</t>
  </si>
  <si>
    <t>92*1,15 'Přepočtené koeficientem množství</t>
  </si>
  <si>
    <t>-323473332</t>
  </si>
  <si>
    <t>-1513368852</t>
  </si>
  <si>
    <t>92*1,1 'Přepočtené koeficientem množství</t>
  </si>
  <si>
    <t>R71202</t>
  </si>
  <si>
    <t>Montáž PVC střešní HI folie, pod zatěžovací vrstvy, tl. 1,5mm</t>
  </si>
  <si>
    <t>-1248041147</t>
  </si>
  <si>
    <t>-122102078</t>
  </si>
  <si>
    <t>R764K10</t>
  </si>
  <si>
    <t xml:space="preserve">Oplechování u terasy - napojení svslé a vodorovné konstrukce z PZ plechu s povrch úpravou - r.š. 80mm </t>
  </si>
  <si>
    <t>1813394873</t>
  </si>
  <si>
    <t>"K10" 43,87</t>
  </si>
  <si>
    <t>R764K11</t>
  </si>
  <si>
    <t>2061464245</t>
  </si>
  <si>
    <t>"K11" 43,87</t>
  </si>
  <si>
    <t>-1322664615</t>
  </si>
  <si>
    <t>R767Z05</t>
  </si>
  <si>
    <t>Zábradlí Z05</t>
  </si>
  <si>
    <t>-285406139</t>
  </si>
  <si>
    <t>D.1.04 Půdorys 2.NP, D.1.13.5 Výpis zámečnických výrobků</t>
  </si>
  <si>
    <t>"Z05" 1</t>
  </si>
  <si>
    <t>R767Z06</t>
  </si>
  <si>
    <t>Zábradlí Z06</t>
  </si>
  <si>
    <t>-458675483</t>
  </si>
  <si>
    <t>D.1.04 Půdorys 2.NP, D.1.13.5 Výpis zámečnických prvků</t>
  </si>
  <si>
    <t>"Z06" 1</t>
  </si>
  <si>
    <t>775971084</t>
  </si>
  <si>
    <t>-1702352880</t>
  </si>
  <si>
    <t>ZTI - ZTI</t>
  </si>
  <si>
    <t>HSV -  Práce a dodávky HSV</t>
  </si>
  <si>
    <t xml:space="preserve">    1 -  Zemní práce</t>
  </si>
  <si>
    <t xml:space="preserve">    4 -  Vodorovné konstrukce</t>
  </si>
  <si>
    <t xml:space="preserve">    5 -  Komunikace</t>
  </si>
  <si>
    <t xml:space="preserve">    8 -  Trubní vedení</t>
  </si>
  <si>
    <t xml:space="preserve">    9 -  Ostatní konstrukce a práce-bourání</t>
  </si>
  <si>
    <t xml:space="preserve">    99 -  Přesun hmot</t>
  </si>
  <si>
    <t>PSV -  Práce a dodávky PSV</t>
  </si>
  <si>
    <t xml:space="preserve">    721 -  Zdravotechnika</t>
  </si>
  <si>
    <t xml:space="preserve">    722 -  Zdravotechnika</t>
  </si>
  <si>
    <t xml:space="preserve">    725 -  Zdravotechnika</t>
  </si>
  <si>
    <t xml:space="preserve">    726 -  Zdravotechnika</t>
  </si>
  <si>
    <t xml:space="preserve"> Práce a dodávky HSV</t>
  </si>
  <si>
    <t xml:space="preserve"> Zemní práce</t>
  </si>
  <si>
    <t>113106021</t>
  </si>
  <si>
    <t>Rozebrání dlažeb po překopech komunikací pro pěší z betonových nebo kamenných dlaždic pl do 15 m2</t>
  </si>
  <si>
    <t>-1259667922</t>
  </si>
  <si>
    <t>(7*1,0) "kanalizace dešťová</t>
  </si>
  <si>
    <t>113107162</t>
  </si>
  <si>
    <t>Odstranění podkladu pl přes 50 do 200 m2 z kameniva drceného tl 200 mm</t>
  </si>
  <si>
    <t>1504072744</t>
  </si>
  <si>
    <t>113107171</t>
  </si>
  <si>
    <t>Odstranění podkladu pl přes 50 do 200 m2 z betonu prostého tl 150 mm</t>
  </si>
  <si>
    <t>497569131</t>
  </si>
  <si>
    <t>132301201</t>
  </si>
  <si>
    <t>Hloubení rýh š do 2000 mm v hornině tř. 4 objemu do 100 m3</t>
  </si>
  <si>
    <t>-1925039852</t>
  </si>
  <si>
    <t>7*1,0*1,0 "kanalizace dešťová</t>
  </si>
  <si>
    <t>132301209</t>
  </si>
  <si>
    <t>Příplatek za lepivost k hloubení rýh š do 2000 mm v hornině tř. 4</t>
  </si>
  <si>
    <t>-1991665830</t>
  </si>
  <si>
    <t>7,000 "hloubení rýh</t>
  </si>
  <si>
    <t>151101101</t>
  </si>
  <si>
    <t>Zřízení příložného pažení a rozepření stěn rýh hl do 2 m</t>
  </si>
  <si>
    <t>-1370960536</t>
  </si>
  <si>
    <t>2*7*1,0 "kanalizace dešťová</t>
  </si>
  <si>
    <t>151101111</t>
  </si>
  <si>
    <t>Odstranění příložného pažení a rozepření stěn rýh hl do 2 m</t>
  </si>
  <si>
    <t>75145149</t>
  </si>
  <si>
    <t>161101101</t>
  </si>
  <si>
    <t>Svislé přemístění výkopku z horniny tř. 1 až 4 hl výkopu do 2,5 m</t>
  </si>
  <si>
    <t>-1780185885</t>
  </si>
  <si>
    <t>7,000 "hloubené vykopávky</t>
  </si>
  <si>
    <t>416244548</t>
  </si>
  <si>
    <t>0,700 "lože</t>
  </si>
  <si>
    <t>3,080 "obsyp</t>
  </si>
  <si>
    <t>0,020*7 "potrubí</t>
  </si>
  <si>
    <t>-1578959352</t>
  </si>
  <si>
    <t>986357707</t>
  </si>
  <si>
    <t>1425418926</t>
  </si>
  <si>
    <t>7,000 "výkopky</t>
  </si>
  <si>
    <t>-0,700 "vodorovný přesun hmot</t>
  </si>
  <si>
    <t>Souče</t>
  </si>
  <si>
    <t>175101101</t>
  </si>
  <si>
    <t>Obsypání potrubí bez prohození sypaniny z hornin tř. 1 až 4 uloženým do 3 m od kraje výkopu</t>
  </si>
  <si>
    <t>747467669</t>
  </si>
  <si>
    <t>7*1,0*0,46-0,020*7 "kanalizace dešťová</t>
  </si>
  <si>
    <t>583313400</t>
  </si>
  <si>
    <t>kamenivo těžené drobné frakce 0-4 pr.</t>
  </si>
  <si>
    <t>1909264171</t>
  </si>
  <si>
    <t>1,89*3,080</t>
  </si>
  <si>
    <t xml:space="preserve"> Vodorovné konstrukce</t>
  </si>
  <si>
    <t>451572111</t>
  </si>
  <si>
    <t>Lože pod potrubí otevřený výkop z kameniva drobného těženého</t>
  </si>
  <si>
    <t>-1707258191</t>
  </si>
  <si>
    <t>7*1,0*0,1 "kanalizace dešťová</t>
  </si>
  <si>
    <t xml:space="preserve"> Komunikace</t>
  </si>
  <si>
    <t>566903111</t>
  </si>
  <si>
    <t>Vyspravení podkladu po překopech kamenivem hrubým drceným</t>
  </si>
  <si>
    <t>-814721705</t>
  </si>
  <si>
    <t>1,7*(7*1,0*0,2) "kanalizace dešťová</t>
  </si>
  <si>
    <t>566905111</t>
  </si>
  <si>
    <t>Vyspravení podkladu po překopech podkladním betonem PB</t>
  </si>
  <si>
    <t>32159325</t>
  </si>
  <si>
    <t>(7*1,0*0,20) "kanalizace dešťová</t>
  </si>
  <si>
    <t>596811120</t>
  </si>
  <si>
    <t>Kladení betonové dlažby komunikací pro pěší do lože z kameniva vel do 0,09 m2 plochy do 50 m2</t>
  </si>
  <si>
    <t>826003792</t>
  </si>
  <si>
    <t xml:space="preserve"> Trubní vedení</t>
  </si>
  <si>
    <t>871355221</t>
  </si>
  <si>
    <t>Kanalizační potrubí z tvrdého PVC-systém KG tuhost třídy SN8 DN200</t>
  </si>
  <si>
    <t>-885788262</t>
  </si>
  <si>
    <t>7 "kanalizace dešťová</t>
  </si>
  <si>
    <t>892000012</t>
  </si>
  <si>
    <t>Zaměření trasy potrubí</t>
  </si>
  <si>
    <t>1471644707</t>
  </si>
  <si>
    <t>89200150</t>
  </si>
  <si>
    <t>Napojení na stávající kanalizaci, na vývod vnitřní kanalizace</t>
  </si>
  <si>
    <t>200877511</t>
  </si>
  <si>
    <t>1 "napojení na kanalizaci</t>
  </si>
  <si>
    <t>892221111</t>
  </si>
  <si>
    <t>Zkouška těsnosti kanalizačního potrubí</t>
  </si>
  <si>
    <t>1085034284</t>
  </si>
  <si>
    <t xml:space="preserve"> Ostatní konstrukce a práce-bourání</t>
  </si>
  <si>
    <t>970900100</t>
  </si>
  <si>
    <t>Stavební výpomoce, pomocné zednické práce, vrtání ptostupů, drážky a jiné nespecifikované práce</t>
  </si>
  <si>
    <t>-538581877</t>
  </si>
  <si>
    <t xml:space="preserve"> Přesun hmot</t>
  </si>
  <si>
    <t>Odvoz suti na skládku a vybouraných hmot nebo meziskládku do 1 km se složením</t>
  </si>
  <si>
    <t>-1312017041</t>
  </si>
  <si>
    <t>1703294330</t>
  </si>
  <si>
    <t>4*5,005</t>
  </si>
  <si>
    <t>-2138242893</t>
  </si>
  <si>
    <t>998276101</t>
  </si>
  <si>
    <t>Přesun hmot pro trubní vedení z trub z plastických hmot otevřený výkop</t>
  </si>
  <si>
    <t>1071834529</t>
  </si>
  <si>
    <t>0,035 "přesun hmot</t>
  </si>
  <si>
    <t xml:space="preserve"> Práce a dodávky PSV</t>
  </si>
  <si>
    <t>721</t>
  </si>
  <si>
    <t xml:space="preserve"> Zdravotechnika</t>
  </si>
  <si>
    <t>721175102</t>
  </si>
  <si>
    <t>Potrubí kanalizační z PP připojovací zvuk tlumící vícevrstvé DN 40</t>
  </si>
  <si>
    <t>-1947930193</t>
  </si>
  <si>
    <t>17 "kanalizace připojovací</t>
  </si>
  <si>
    <t>721175103</t>
  </si>
  <si>
    <t>Potrubí kanalizační z PP připojovací zvuk tlumící vícevrstvé DN 50</t>
  </si>
  <si>
    <t>1291912801</t>
  </si>
  <si>
    <t>45 "kanalizace připojovací</t>
  </si>
  <si>
    <t>721175105</t>
  </si>
  <si>
    <t>Potrubí kanalizační z PP připojovací zvuk tlumící vícevrstvé DN 110</t>
  </si>
  <si>
    <t>-1575239271</t>
  </si>
  <si>
    <t>22 "kanalizace připojovací</t>
  </si>
  <si>
    <t>721175111</t>
  </si>
  <si>
    <t>Potrubí kanalizační z PP odpadní zvuk tlumící vícevrstvé DN 75</t>
  </si>
  <si>
    <t>-1999214005</t>
  </si>
  <si>
    <t>13 "kanalizace odpadní</t>
  </si>
  <si>
    <t>721175112</t>
  </si>
  <si>
    <t>Potrubí kanalizační z PP odpadní zvuk tlumící vícevrstvé DN 110</t>
  </si>
  <si>
    <t>-2072914295</t>
  </si>
  <si>
    <t>14 "kanalizace odpadní</t>
  </si>
  <si>
    <t>721175132</t>
  </si>
  <si>
    <t>Potrubí kanalizační z PP dešťové zvuk tlumící vícevrstvé DN 100</t>
  </si>
  <si>
    <t>-839960872</t>
  </si>
  <si>
    <t>21 "kanalizace dešťová</t>
  </si>
  <si>
    <t>283770839</t>
  </si>
  <si>
    <t>izolace potrubí z pěněného PE 113 x 9 mm</t>
  </si>
  <si>
    <t>1740026314</t>
  </si>
  <si>
    <t>1,03*21 "kanalizace dešťová</t>
  </si>
  <si>
    <t>721175133</t>
  </si>
  <si>
    <t>Potrubí kanalizační z PP dešťové zvuk tlumící vícevrstvé DN 125</t>
  </si>
  <si>
    <t>-966690905</t>
  </si>
  <si>
    <t>29 "kanalizace dešťová</t>
  </si>
  <si>
    <t>283770840</t>
  </si>
  <si>
    <t>izolace potrubí z pěněného PE 134 x 9 mm</t>
  </si>
  <si>
    <t>-1911096167</t>
  </si>
  <si>
    <t>1,03*29 "dešťová kanalizace</t>
  </si>
  <si>
    <t>721175134</t>
  </si>
  <si>
    <t>Potrubí kanalizační z PP dešťové zvuk tlumící vícevrstvé DN 150</t>
  </si>
  <si>
    <t>2079787334</t>
  </si>
  <si>
    <t>10 "kanalizace dešťová</t>
  </si>
  <si>
    <t>283770841</t>
  </si>
  <si>
    <t>izolace potrubí z pěněného PE 159 x 9 mm</t>
  </si>
  <si>
    <t>-2066722659</t>
  </si>
  <si>
    <t>1,03*10 "kanalizace dešťová</t>
  </si>
  <si>
    <t>721174025</t>
  </si>
  <si>
    <t>kotevní prvky pro potrubí kanalizace</t>
  </si>
  <si>
    <t>1682596335</t>
  </si>
  <si>
    <t>(13+14+21+29+10)/2 "upevnění potrubí</t>
  </si>
  <si>
    <t>721194104</t>
  </si>
  <si>
    <t>Vyvedení a upevnění odpadních výpustek DN 40</t>
  </si>
  <si>
    <t>1464660132</t>
  </si>
  <si>
    <t>2+4+3+1+1 "zařizovací předměty DN40</t>
  </si>
  <si>
    <t>721194105</t>
  </si>
  <si>
    <t>Vyvedení a upevnění odpadních výpustek DN 50</t>
  </si>
  <si>
    <t>-2111177955</t>
  </si>
  <si>
    <t>1+1+1 "zařizovací předměty DN50</t>
  </si>
  <si>
    <t>721194109</t>
  </si>
  <si>
    <t>Vyvedení a upevnění odpadních výpustek DN 100</t>
  </si>
  <si>
    <t>1002834873</t>
  </si>
  <si>
    <t>4+1+1+1 "zařizovací předměty DN100</t>
  </si>
  <si>
    <t>551618360</t>
  </si>
  <si>
    <t>uzávěrka zápachová kondenzátní HL136 N DN 40 s mechanickým pachovým uzávěrem</t>
  </si>
  <si>
    <t>-481672901</t>
  </si>
  <si>
    <t>2 "odvody kondenzátu</t>
  </si>
  <si>
    <t>721233121</t>
  </si>
  <si>
    <t>Střešní vtok polypropylen PP pro ploché střechy vodorovný odtok DN 75/110 s el.ohřevem</t>
  </si>
  <si>
    <t>251829090</t>
  </si>
  <si>
    <t>2 "střešní vtok</t>
  </si>
  <si>
    <t>721233212</t>
  </si>
  <si>
    <t>Střešní vtok polypropylen PP pro pochůzné střechy svislý odtok DN 110</t>
  </si>
  <si>
    <t>-1116808565</t>
  </si>
  <si>
    <t>2 "terasový vtok</t>
  </si>
  <si>
    <t>721273153</t>
  </si>
  <si>
    <t>Hlavice ventilační polypropylen PP DN 110</t>
  </si>
  <si>
    <t>-460047304</t>
  </si>
  <si>
    <t>1 "splašková kanalizace odvětrání</t>
  </si>
  <si>
    <t>721289500</t>
  </si>
  <si>
    <t>Napojení na potrubí stávající kanalizace do DN 100</t>
  </si>
  <si>
    <t>soubor</t>
  </si>
  <si>
    <t>-88877754</t>
  </si>
  <si>
    <t>6 "napojení na stávající kanalizaci</t>
  </si>
  <si>
    <t>721290111</t>
  </si>
  <si>
    <t>Zkouška těsnosti potrubí kanalizace vodou do DN 125</t>
  </si>
  <si>
    <t>-1265900990</t>
  </si>
  <si>
    <t>17+45+22+13+14+21+29 "připojovací,odpadní potrubí</t>
  </si>
  <si>
    <t>721290112</t>
  </si>
  <si>
    <t>Zkouška těsnosti potrubí kanalizace vodou do DN 200</t>
  </si>
  <si>
    <t>-634296002</t>
  </si>
  <si>
    <t>10+7 "ležatá kanalizace</t>
  </si>
  <si>
    <t>998721103</t>
  </si>
  <si>
    <t>Přesun hmot tonážní pro vnitřní kanalizace v objektech v do 24 m</t>
  </si>
  <si>
    <t>-1757322496</t>
  </si>
  <si>
    <t>722</t>
  </si>
  <si>
    <t>722171937</t>
  </si>
  <si>
    <t>Napojení na stávající potrubí vnitřního vodovodu</t>
  </si>
  <si>
    <t>1103700350</t>
  </si>
  <si>
    <t>3 "napojení na stávající vodovod</t>
  </si>
  <si>
    <t>722174032</t>
  </si>
  <si>
    <t>Potrubí vodovodní plastové PP-RCT svar polyfuze D 20 mm</t>
  </si>
  <si>
    <t>-951239298</t>
  </si>
  <si>
    <t>65 "připojovací potrubí ve stěnách, předstěnách</t>
  </si>
  <si>
    <t>722174033</t>
  </si>
  <si>
    <t>Potrubí vodovodní plastové PP-RCT svar polyfuze D 25 mm</t>
  </si>
  <si>
    <t>182848575</t>
  </si>
  <si>
    <t>82 "připojovací potrubíd ve stěnách, předstěnách</t>
  </si>
  <si>
    <t>14 "páteřní potrubí pod stropem</t>
  </si>
  <si>
    <t>722174034</t>
  </si>
  <si>
    <t>Potrubí vodovodní plastové PP-RCT svar polyfuze D 32 mm</t>
  </si>
  <si>
    <t>381309693</t>
  </si>
  <si>
    <t>14+14 "páteřní potrubí pod stropem</t>
  </si>
  <si>
    <t>722182012</t>
  </si>
  <si>
    <t>Podpůrný žlab pro potrubí D 25</t>
  </si>
  <si>
    <t>-1889721460</t>
  </si>
  <si>
    <t>722182013</t>
  </si>
  <si>
    <t>Podpůrný žlab pro potrubí D 32</t>
  </si>
  <si>
    <t>-1181415526</t>
  </si>
  <si>
    <t>458200011</t>
  </si>
  <si>
    <t>kotevní prvky pro potrubí vodovodu</t>
  </si>
  <si>
    <t>-1390961480</t>
  </si>
  <si>
    <t>(14+14+14)/2 "páteřní rozvod</t>
  </si>
  <si>
    <t>458200010</t>
  </si>
  <si>
    <t>tvarovky, fitinky systému PP-RCT</t>
  </si>
  <si>
    <t>791885079</t>
  </si>
  <si>
    <t>722181221</t>
  </si>
  <si>
    <t>Ochrana vodovodního potrubí přilepenými tepelně izolačními trubicemi z PE tl do 10 mm DN do 22 mm</t>
  </si>
  <si>
    <t>1557532301</t>
  </si>
  <si>
    <t>65/2 "připojovací potrubí ve stěnách, předstěnách</t>
  </si>
  <si>
    <t>722181222</t>
  </si>
  <si>
    <t>Ochrana vodovodního potrubí přilepenými tepelně izolačními trubicemi z PE tl do 10 mm DN do 42 mm</t>
  </si>
  <si>
    <t>-671893060</t>
  </si>
  <si>
    <t>82/2 "připojovací potrubí ve stěnách, předstěnách</t>
  </si>
  <si>
    <t>722181241</t>
  </si>
  <si>
    <t>Ochrana vodovodního potrubí přilepenými termoizolačními trubicemi z PE tl do 20 mm DN do 22 mm</t>
  </si>
  <si>
    <t>-977177434</t>
  </si>
  <si>
    <t>722181252</t>
  </si>
  <si>
    <t>Ochrana vodovodního potrubí přilepenými termoizolačními trubicemi z PE tl do 25 mm DN do 45 mm</t>
  </si>
  <si>
    <t>-2140484517</t>
  </si>
  <si>
    <t>722220152</t>
  </si>
  <si>
    <t>Nástěnka závitová plastová PPR PN 20 DN 20 x G 1/2</t>
  </si>
  <si>
    <t>-1245332226</t>
  </si>
  <si>
    <t>4+1+1+1+1 "zařizovací předměty výtokové ventily</t>
  </si>
  <si>
    <t>722220161</t>
  </si>
  <si>
    <t>Nástěnný komplet plastový PPR PN 20 DN 20 x G 1/2</t>
  </si>
  <si>
    <t>1156297164</t>
  </si>
  <si>
    <t>4+3+1+1+1+1+1 "zařizovací předměty baterie</t>
  </si>
  <si>
    <t>722224115</t>
  </si>
  <si>
    <t>Kohout plnicí nebo vypouštěcí G 1/2 PN 10 s jedním závitem</t>
  </si>
  <si>
    <t>509649037</t>
  </si>
  <si>
    <t>3 "vypouštění</t>
  </si>
  <si>
    <t>722229101</t>
  </si>
  <si>
    <t>Montáž vodovodních armatur s jedním závitem G 1/2 ostatní typ</t>
  </si>
  <si>
    <t>1234881619</t>
  </si>
  <si>
    <t>20 "výtokové ventily</t>
  </si>
  <si>
    <t>551119920</t>
  </si>
  <si>
    <t>ventil rohový s filtrem 1/2" x 3/8"</t>
  </si>
  <si>
    <t>42331055</t>
  </si>
  <si>
    <t>2*(4+3+1+1)+1+1 "stojánkové baterie</t>
  </si>
  <si>
    <t>722232062</t>
  </si>
  <si>
    <t>Kohout kulový přímý G 3/4 PN 42 do 185°C vnitřní závit s vypouštěním</t>
  </si>
  <si>
    <t>795440796</t>
  </si>
  <si>
    <t>2 "uzávěry odbočky</t>
  </si>
  <si>
    <t>722232063</t>
  </si>
  <si>
    <t>Kohout kulový přímý G 1 PN 42 do 185°C vnitřní závit s vypouštěním</t>
  </si>
  <si>
    <t>1026678441</t>
  </si>
  <si>
    <t>722239101</t>
  </si>
  <si>
    <t>Montáž armatur vodovodních se dvěma závity G 1/2</t>
  </si>
  <si>
    <t>1843855741</t>
  </si>
  <si>
    <t>1 "uzávěr odbočka</t>
  </si>
  <si>
    <t>55121012R</t>
  </si>
  <si>
    <t>vyvažovací a seřizovací armatura DN15, PN20, bez vypouštění</t>
  </si>
  <si>
    <t>-949161953</t>
  </si>
  <si>
    <t>722290226</t>
  </si>
  <si>
    <t>Zkouška těsnosti vodovodního potrubí závitového do DN 50</t>
  </si>
  <si>
    <t>-1063056199</t>
  </si>
  <si>
    <t>65+82 "připojovací potrubí ve stěnách, předstěnách</t>
  </si>
  <si>
    <t>14+14+14 "páteřní potrubí pod stropem, stoupací potrubí v šachtě</t>
  </si>
  <si>
    <t>722290234</t>
  </si>
  <si>
    <t>Proplach a dezinfekce vodovodního potrubí do DN 80</t>
  </si>
  <si>
    <t>-1865007102</t>
  </si>
  <si>
    <t>998722103</t>
  </si>
  <si>
    <t>Přesun hmot tonážní pro vnitřní vodovod v objektech v do 24 m</t>
  </si>
  <si>
    <t>1474480433</t>
  </si>
  <si>
    <t>725112022</t>
  </si>
  <si>
    <t>Klozet keramický závěsný na nosné stěny s hlubokým splachováním odpad vodorovný</t>
  </si>
  <si>
    <t>-1687601631</t>
  </si>
  <si>
    <t>4+1</t>
  </si>
  <si>
    <t>725112023</t>
  </si>
  <si>
    <t>Klozet keramický závěsný na nosné stěny s hlubokým splachováním pro postižené odpad vodorovný</t>
  </si>
  <si>
    <t>-892197252</t>
  </si>
  <si>
    <t>725211603</t>
  </si>
  <si>
    <t>Umyvadlo keramické připevněné na stěnu šrouby bílé bez krytu na sifon 600 mm</t>
  </si>
  <si>
    <t>368732881</t>
  </si>
  <si>
    <t>4+3</t>
  </si>
  <si>
    <t>725211681</t>
  </si>
  <si>
    <t>Umyvadlo keramické zdravotní připevněné na stěnu šrouby bílé 640 mm</t>
  </si>
  <si>
    <t>-1409730049</t>
  </si>
  <si>
    <t>725211705</t>
  </si>
  <si>
    <t>Umývátko keramické rohové 450 mm</t>
  </si>
  <si>
    <t>-1739720320</t>
  </si>
  <si>
    <t>725822612</t>
  </si>
  <si>
    <t>Baterie umyvadlové stojánkové pákové s výpustí</t>
  </si>
  <si>
    <t>1122204374</t>
  </si>
  <si>
    <t>4+3+1</t>
  </si>
  <si>
    <t>725822613</t>
  </si>
  <si>
    <t>Baterie umyvadlové stojánkové pákové s prodlouženou páčkou bez výpusti</t>
  </si>
  <si>
    <t>91966801</t>
  </si>
  <si>
    <t>725851325</t>
  </si>
  <si>
    <t>Ventil odpadní umyvadlový bez přepadu G 5/4</t>
  </si>
  <si>
    <t>-329042672</t>
  </si>
  <si>
    <t>4+3+1+1</t>
  </si>
  <si>
    <t>725861102</t>
  </si>
  <si>
    <t>Zápachová uzávěrka pro umyvadla DN 40 chrom</t>
  </si>
  <si>
    <t>126060827</t>
  </si>
  <si>
    <t>725861312</t>
  </si>
  <si>
    <t>Zápachová uzávěrka pro umyvadlo DN 40 podomítková</t>
  </si>
  <si>
    <t>705419659</t>
  </si>
  <si>
    <t>721212112</t>
  </si>
  <si>
    <t>Odtokový sprchový žlab délky 800 mm s krycím roštem a zápachovou uzávěrkou</t>
  </si>
  <si>
    <t>-1987818026</t>
  </si>
  <si>
    <t>725841311</t>
  </si>
  <si>
    <t>Baterie sprchové nástěnné pákové vč. sprchového setu</t>
  </si>
  <si>
    <t>-960816522</t>
  </si>
  <si>
    <t>725331111</t>
  </si>
  <si>
    <t>Výlevka bez výtokových armatur keramická se sklopnou plastovou mřížkou 425 mm</t>
  </si>
  <si>
    <t>636041211</t>
  </si>
  <si>
    <t>725821316</t>
  </si>
  <si>
    <t>Baterie dřezové nástěnné pákové s otáčivým plochým ústím a délkou ramínka 300 mm</t>
  </si>
  <si>
    <t>446317781</t>
  </si>
  <si>
    <t>725111132</t>
  </si>
  <si>
    <t>Splachovač nádržkový plastový nízkopoložený nebo vysokopoložený</t>
  </si>
  <si>
    <t>-918725752</t>
  </si>
  <si>
    <t>551470520</t>
  </si>
  <si>
    <t>madlo invalidní rovné č 8. bílé 50 cm</t>
  </si>
  <si>
    <t>1723702128</t>
  </si>
  <si>
    <t>1*2</t>
  </si>
  <si>
    <t>55147070</t>
  </si>
  <si>
    <t>madlo sprchové nerezové pravé/levé 750x450mm</t>
  </si>
  <si>
    <t>480347126</t>
  </si>
  <si>
    <t>SLZM 06</t>
  </si>
  <si>
    <t>Nerezové sedátko závěsné sklopné</t>
  </si>
  <si>
    <t>-247487415</t>
  </si>
  <si>
    <t>551470600</t>
  </si>
  <si>
    <t>madlo invalidní krakorcové sklopné č.12 bílé 55 cm</t>
  </si>
  <si>
    <t>127544729</t>
  </si>
  <si>
    <t>551470690</t>
  </si>
  <si>
    <t>zrcadlo pro imobilní sklopné</t>
  </si>
  <si>
    <t>1566622195</t>
  </si>
  <si>
    <t>1*1</t>
  </si>
  <si>
    <t>725980123</t>
  </si>
  <si>
    <t>Dvířka 30/30 nerez</t>
  </si>
  <si>
    <t>-2057854678</t>
  </si>
  <si>
    <t>1+1</t>
  </si>
  <si>
    <t>998725103</t>
  </si>
  <si>
    <t>Přesun hmot tonážní pro zařizovací předměty v objektech v do 24 m</t>
  </si>
  <si>
    <t>529311573</t>
  </si>
  <si>
    <t>726</t>
  </si>
  <si>
    <t>726111032</t>
  </si>
  <si>
    <t>Instalační předstěna - klozet s ovládáním zepředu v 1080 mm závěsný pro postižené do masivní zděné kce</t>
  </si>
  <si>
    <t>-147137853</t>
  </si>
  <si>
    <t>4+1+1</t>
  </si>
  <si>
    <t>552818000</t>
  </si>
  <si>
    <t>tlačítko pneumatické pro oddálené ovládání WC zepředu , dvě vody, bílé 24,6 x 16,4 cm</t>
  </si>
  <si>
    <t>2001021031</t>
  </si>
  <si>
    <t>552818060</t>
  </si>
  <si>
    <t>souprava pro tlumení hluku pro závěsné WC a bidet</t>
  </si>
  <si>
    <t>13312842</t>
  </si>
  <si>
    <t>998726113</t>
  </si>
  <si>
    <t>Přesun hmot tonážní pro instalační prefabrikáty v objektech v do 24 m</t>
  </si>
  <si>
    <t>391667844</t>
  </si>
  <si>
    <t>UT - ZAŘÍZENÍ PRO VYTÁPĚNÍ STAVBY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</si>
  <si>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</si>
  <si>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</si>
  <si>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</si>
  <si>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713463131</t>
  </si>
  <si>
    <t>Montáž izolace tepelné potrubí potrubními pouzdry bez úpravy slepenými 1x tl izolace do 25 mm</t>
  </si>
  <si>
    <t>-1497640376</t>
  </si>
  <si>
    <t>60+30+30+12</t>
  </si>
  <si>
    <t>283770940</t>
  </si>
  <si>
    <t>izolace tepelná potrubí z pěnového polyetylenu 15 x 9 mm</t>
  </si>
  <si>
    <t>-846922119</t>
  </si>
  <si>
    <t>283771010</t>
  </si>
  <si>
    <t>izolace potrubí návleková z pěněného polyethylenu 18 x 9 mm</t>
  </si>
  <si>
    <t>804942852</t>
  </si>
  <si>
    <t>283771040</t>
  </si>
  <si>
    <t>izolace potrubí návleková z pěněného polyethylenu 22 x 13 mm</t>
  </si>
  <si>
    <t>1700436970</t>
  </si>
  <si>
    <t>283770450</t>
  </si>
  <si>
    <t>izolace potrubí návleková z pěněného polyethylenu 22 x 20 mm</t>
  </si>
  <si>
    <t>-1275864909</t>
  </si>
  <si>
    <t>283771300</t>
  </si>
  <si>
    <t>spona na návlekovou izolaci</t>
  </si>
  <si>
    <t>977673832</t>
  </si>
  <si>
    <t>283771350</t>
  </si>
  <si>
    <t>páska samolepící na návlekovou izolaci po 20 m</t>
  </si>
  <si>
    <t>1890361521</t>
  </si>
  <si>
    <t>998713101</t>
  </si>
  <si>
    <t>Přesun hmot pro izolace tepelné stanovený z hmotnosti přesunovaného materiálu vodorovná dopravní vzdálenost do 50 m v objektech výšky do 6 m</t>
  </si>
  <si>
    <t>-183083123</t>
  </si>
  <si>
    <t>Přesun hmot pro izolace tepelné stanovený z hmotnosti přesunovaného materiálu vodorovná dopravní vzdálenost do 50 m v objektech výšky do 6 m</t>
  </si>
  <si>
    <t>998713193</t>
  </si>
  <si>
    <t>Přesun hmot pro izolace tepelné stanovený z hmotnosti přesunovaného materiálu Příplatek k cenám za zvětšený přesun přes vymezenou největší dopravní vzdálenost do 500 m</t>
  </si>
  <si>
    <t>1668984743</t>
  </si>
  <si>
    <t>Přesun hmot pro izolace tepelné stanovený z hmotnosti přesunovaného materiálu Příplatek k cenám za zvětšený přesun přes vymezenou největší dopravní vzdálenost do 500 m</t>
  </si>
  <si>
    <t>733</t>
  </si>
  <si>
    <t>Ústřední vytápění - rozvodné potrubí</t>
  </si>
  <si>
    <t>733222102</t>
  </si>
  <si>
    <t>Potrubí z trubek měděných polotvrdých spojovaných měkkým pájením D 15/1</t>
  </si>
  <si>
    <t>-387956596</t>
  </si>
  <si>
    <t>Potrubí z trubek měděných polotvrdých spojovaných měkkým pájením D 15/1</t>
  </si>
  <si>
    <t>733222103</t>
  </si>
  <si>
    <t>Potrubí z trubek měděných polotvrdých spojovaných měkkým pájením D 18/1</t>
  </si>
  <si>
    <t>1386839444</t>
  </si>
  <si>
    <t>Potrubí z trubek měděných polotvrdých spojovaných měkkým pájením D 18/1</t>
  </si>
  <si>
    <t>733222104</t>
  </si>
  <si>
    <t>Potrubí z trubek měděných polotvrdých spojovaných měkkým pájením D 22/1</t>
  </si>
  <si>
    <t>-939881431</t>
  </si>
  <si>
    <t>Potrubí z trubek měděných polotvrdých spojovaných měkkým pájením D 22/1</t>
  </si>
  <si>
    <t>733224224</t>
  </si>
  <si>
    <t>Potrubí z trubek měděných Příplatek k cenám za zhotovení přípojky z trubek měděných D 22/1</t>
  </si>
  <si>
    <t>1194170911</t>
  </si>
  <si>
    <t>Potrubí z trubek měděných Příplatek k cenám za zhotovení přípojky z trubek měděných D 22/1</t>
  </si>
  <si>
    <t>733291101</t>
  </si>
  <si>
    <t>Zkoušky těsnosti potrubí z trubek měděných D do 35/1,5</t>
  </si>
  <si>
    <t>1564681005</t>
  </si>
  <si>
    <t>Zkoušky těsnosti potrubí z trubek měděných D do 35/1,5</t>
  </si>
  <si>
    <t>60+30+42</t>
  </si>
  <si>
    <t>733PX101</t>
  </si>
  <si>
    <t>Topná zkouška, dilatační zkouška a uvedení systému do provozu</t>
  </si>
  <si>
    <t>h</t>
  </si>
  <si>
    <t>vlastní položka - běžná cena dle průzkumu trhu</t>
  </si>
  <si>
    <t>-1661541165</t>
  </si>
  <si>
    <t>733PX102</t>
  </si>
  <si>
    <t>Stavební přípomoci a ostatní pomocné práce</t>
  </si>
  <si>
    <t>-11588469</t>
  </si>
  <si>
    <t>998733101</t>
  </si>
  <si>
    <t>Přesun hmot pro rozvody potrubí stanovený z hmotnosti přesunovaného materiálu vodorovná dopravní vzdálenost do 50 m v objektech výšky do 6 m</t>
  </si>
  <si>
    <t>-1902950960</t>
  </si>
  <si>
    <t>Přesun hmot pro rozvody potrubí stanovený z hmotnosti přesunovaného materiálu vodorovná dopravní vzdálenost do 50 m v objektech výšky do 6 m</t>
  </si>
  <si>
    <t>998733193</t>
  </si>
  <si>
    <t>Příplatek k přesunu hmot tonážní 733 za zvětšený přesun do 500 m</t>
  </si>
  <si>
    <t>284291622</t>
  </si>
  <si>
    <t>734</t>
  </si>
  <si>
    <t>Ústřední vytápění - armatury</t>
  </si>
  <si>
    <t>734211120</t>
  </si>
  <si>
    <t>Ventily odvzdušňovací závitové automatické PN 14 do 120 st.C, G 1/2</t>
  </si>
  <si>
    <t>-1877641459</t>
  </si>
  <si>
    <t>734220101</t>
  </si>
  <si>
    <t>Ventily regulační závitové vyvažovací přímé PN 20 do 100 st.C [CIM 727] G 3/4</t>
  </si>
  <si>
    <t>1228045136</t>
  </si>
  <si>
    <t>Ventily regulační závitové vyvažovací přímé PN 20 do 100 st.C G 3/4</t>
  </si>
  <si>
    <t>734291123</t>
  </si>
  <si>
    <t>Ostatní armatury kohouty plnicí a vypouštěcí PN 10 do 110 st.C, G 1/2</t>
  </si>
  <si>
    <t>-647922014</t>
  </si>
  <si>
    <t>734292773</t>
  </si>
  <si>
    <t>Ostatní armatury kulové kohouty PN 42 do 185 st.C plnoprůtokové s koulí vnitřní závit G 3/4</t>
  </si>
  <si>
    <t>-1966738796</t>
  </si>
  <si>
    <t>Ostatní armatury kulové kohouty PN 42 do 185 st.C plnoprůtokové s koulí vnitřní závit G 3/4</t>
  </si>
  <si>
    <t>734ARX101</t>
  </si>
  <si>
    <t>H šroubení uzavírací s vypouštěním pro otopná tělesa se spodním připojením 1/2" rohové</t>
  </si>
  <si>
    <t>439677157</t>
  </si>
  <si>
    <t>734ARX102</t>
  </si>
  <si>
    <t>Svěrné šroubení pro měděné trubky Cu 15*1</t>
  </si>
  <si>
    <t>2013121354</t>
  </si>
  <si>
    <t>734ARX103</t>
  </si>
  <si>
    <t>Termostatická hlavice otopných těles s regulačním rozsahem 6°C - 28°C</t>
  </si>
  <si>
    <t>54348789</t>
  </si>
  <si>
    <t>734ARX104</t>
  </si>
  <si>
    <t>Omezovač teploty vratné teplonosné látky podlahového vytápění 1/2" pro regulaci výkonu podle omezované teploty vratné teplonosné látky a teploty v místnosti ventilem s hlavicí, součástí dodávky je montážní skříň</t>
  </si>
  <si>
    <t>-1274668997</t>
  </si>
  <si>
    <t>998734101</t>
  </si>
  <si>
    <t>Přesun hmot pro armatury stanovený z hmotnosti přesunovaného materiálu vodorovná dopravní vzdálenost do 50 m v objektech výšky do 6 m</t>
  </si>
  <si>
    <t>-1931175016</t>
  </si>
  <si>
    <t>Přesun hmot pro armatury stanovený z hmotnosti přesunovaného materiálu vodorovná dopravní vzdálenost do 50 m v objektech výšky do 6 m</t>
  </si>
  <si>
    <t>998734193</t>
  </si>
  <si>
    <t>Příplatek k přesunu hmot tonážní 734 za zvětšený přesun do 500 m</t>
  </si>
  <si>
    <t>292112144</t>
  </si>
  <si>
    <t>735</t>
  </si>
  <si>
    <t>Ústřední vytápění - otopná tělesa</t>
  </si>
  <si>
    <t>735000912</t>
  </si>
  <si>
    <t>Vyregulování ventilu s termostatickým ovládáním.</t>
  </si>
  <si>
    <t>-462411566</t>
  </si>
  <si>
    <t>735152573</t>
  </si>
  <si>
    <t>Otopná tělesa panelová (VK) PN 1,0 MPa, T do 110 st.C dvoudesková se dvěma přídavnými přestupními plochami typ 22 výšky tělesa 600 mm 600 mm / 1007 W stavební délky / výkonu</t>
  </si>
  <si>
    <t>-497245673</t>
  </si>
  <si>
    <t>735152580</t>
  </si>
  <si>
    <t>Otopná tělesa panelová (VK) PN 1,0 MPa, T do 110 st.C dvoudesková se dvěma přídavnými přestupními plochami typ 22 výšky tělesa 600 mm 1400 mm / 2351 W stavební délky / výkonu</t>
  </si>
  <si>
    <t>-882453077</t>
  </si>
  <si>
    <t>735152591</t>
  </si>
  <si>
    <t>Otopná tělesa panelová (VK) PN 1,0 MPa, T do 110 st.C dvoudesková se dvěma přídavnými přestupními plochami typ 22 výšky tělesa 900 mm 400 mm / 925 W stavební délky / výkonu</t>
  </si>
  <si>
    <t>-1234809952</t>
  </si>
  <si>
    <t>735152595</t>
  </si>
  <si>
    <t>Otopná tělesa panelová (VK) PN 1,0 MPa, T do 110 st.C dvoudesková se dvěma přídavnými přestupními plochami typ 22 výšky tělesa 900 mm 800 mm / 1850 W stavební délky / výkonu</t>
  </si>
  <si>
    <t>-2026196633</t>
  </si>
  <si>
    <t>735152597</t>
  </si>
  <si>
    <t>Otopná tělesa panelová (VK) PN 1,0 MPa, T do 110 st.C dvoudesková se dvěma přídavnými přestupními plochami typ 22 výšky tělesa 900 mm 1000 mm / 2313 W stavební délky / výkonu</t>
  </si>
  <si>
    <t>1644420801</t>
  </si>
  <si>
    <t>735152673</t>
  </si>
  <si>
    <t>Otopná tělesa panelová (VK) PN 1,0 MPa, T do 110 st.C třídesková se třemi přídavnými přestupními plochami typ 33 výšky tělesa 600 mm 600 mm / 1444 W stavební délky / výkonu</t>
  </si>
  <si>
    <t>-468071018</t>
  </si>
  <si>
    <t>735152697</t>
  </si>
  <si>
    <t>Otopná tělesa panelová (VK) PN 1,0 MPa, T do 110 st.C třídesková se třemi přídavnými přestupními plochami  typ 33 výšky tělesa 900 mm 1000 mm / 3228 W stavební délky / výkonu</t>
  </si>
  <si>
    <t>-536032670</t>
  </si>
  <si>
    <t>Otopná tělesa panelová (VK) PN 1,0 MPa, T do 110 st.C třídesková se třemi přídavnými přestupními plochami typ 33 výšky tělesa 900 mm 1000 mm / 3228 W stavební délky / výkonu</t>
  </si>
  <si>
    <t>735191905</t>
  </si>
  <si>
    <t>Odvzdušnění otopných těles a smyčky podlahového vytápění</t>
  </si>
  <si>
    <t>1770487657</t>
  </si>
  <si>
    <t>1+1+1+2+1+1+1+1</t>
  </si>
  <si>
    <t>735191910</t>
  </si>
  <si>
    <t>Napuštění vody do otopných těles</t>
  </si>
  <si>
    <t>-753212940</t>
  </si>
  <si>
    <t>735511008</t>
  </si>
  <si>
    <t>Podlahové vytápění systémová deska s výstupky a roztečí 50mm vč. kročelové izolace se spodní izolací, celková výška desky 50mm - dodávka a montáž</t>
  </si>
  <si>
    <t>1511859119</t>
  </si>
  <si>
    <t>735511019</t>
  </si>
  <si>
    <t>Podlahové vytápění potrubí rozvodné PE-X spojované kovovou objímkou D 17x2 - dodávka a montáž</t>
  </si>
  <si>
    <t>-635128624</t>
  </si>
  <si>
    <t>735511062</t>
  </si>
  <si>
    <t>Podlahové vytápění okrajový izolační pruh - dodávka a montáž</t>
  </si>
  <si>
    <t>-1721352269</t>
  </si>
  <si>
    <t>735511063</t>
  </si>
  <si>
    <t>Podlahové vytápění průchod dilatační spárou - dodávka a montáž</t>
  </si>
  <si>
    <t>-1279614302</t>
  </si>
  <si>
    <t>998735101</t>
  </si>
  <si>
    <t>Přesun hmot pro otopná tělesa stanovený z hmotnosti přesunovaného materiálu vodorovná dopravní vzdálenost do 50 m v objektech výšky do 6 m</t>
  </si>
  <si>
    <t>839145408</t>
  </si>
  <si>
    <t>Přesun hmot pro otopná tělesa stanovený z hmotnosti přesunovaného materiálu vodorovná dopravní vzdálenost do 50 m v objektech výšky do 6 m</t>
  </si>
  <si>
    <t>998735193</t>
  </si>
  <si>
    <t>Příplatek k přesunu hmot tonážní 735 za zvětšený přesun do 500 m</t>
  </si>
  <si>
    <t>244484648</t>
  </si>
  <si>
    <t>SIL - Silnoproudé rozvody</t>
  </si>
  <si>
    <t>D1 - SILNOPROUDÉ ROZVÁDĚČE</t>
  </si>
  <si>
    <t>D2 - SVÍTIDLA VČETNĚ ZDROJŮ, ELEKTRONICKÝ PŘEDŘADNÍK</t>
  </si>
  <si>
    <t>D3 - kabely 1-CXKH-R</t>
  </si>
  <si>
    <t>D4 - VODIC PRO POSPOJOVANI CY</t>
  </si>
  <si>
    <t>D5 - OVLADAČE,ZÁSUVKY- KOMPLET + PŘÍSTROJOVÁ KRABICE</t>
  </si>
  <si>
    <t>D6 - zásuvky včetně přístojových krabic</t>
  </si>
  <si>
    <t>D7 - ŽLABOVÁNÍ VČETNĚ ZÁVĚSŮ, ŠROUBŮ PRO KABELY</t>
  </si>
  <si>
    <t>D8 - Šroubové tyče, natloukací ocelové hmoždinky, závěsy, šrouby,matky</t>
  </si>
  <si>
    <t>D9 - UKONCENI VODICU V ROZVADECICH</t>
  </si>
  <si>
    <t>D10 - BLESKOSVOD</t>
  </si>
  <si>
    <t>D11 - HODINOVE ZUCTOVACI SAZBY</t>
  </si>
  <si>
    <t>D12 - PROVEDENI REVIZNICH ZKOUSEK DLE CSN 331500</t>
  </si>
  <si>
    <t>D13 - Ostatní náklady</t>
  </si>
  <si>
    <t>D1</t>
  </si>
  <si>
    <t>SILNOPROUDÉ ROZVÁDĚČE</t>
  </si>
  <si>
    <t>Pol1</t>
  </si>
  <si>
    <t>rozváděč RM.1</t>
  </si>
  <si>
    <t>ks</t>
  </si>
  <si>
    <t>Pol2</t>
  </si>
  <si>
    <t>doplnit jistič 50B/3 včetně ranžíru</t>
  </si>
  <si>
    <t>Pol3</t>
  </si>
  <si>
    <t>Topný kabel samoregulační se závěsným řetězem-kompletní + smršťovací spojka, přesnou délku určit na stavbě</t>
  </si>
  <si>
    <t>D2</t>
  </si>
  <si>
    <t>SVÍTIDLA VČETNĚ ZDROJŮ, ELEKTRONICKÝ PŘEDŘADNÍK</t>
  </si>
  <si>
    <t>Pol4</t>
  </si>
  <si>
    <t>LED 1x15W</t>
  </si>
  <si>
    <t>Pol5</t>
  </si>
  <si>
    <t>LED 1x45W</t>
  </si>
  <si>
    <t>Pol6</t>
  </si>
  <si>
    <t>Komponenty BASIC DIM DGC</t>
  </si>
  <si>
    <t>Pol7</t>
  </si>
  <si>
    <t>svítidlo zářivkové 1x36w IP54</t>
  </si>
  <si>
    <t>Pol8</t>
  </si>
  <si>
    <t>svítidlo nouzové 1x8W-inventer</t>
  </si>
  <si>
    <t>Pol9</t>
  </si>
  <si>
    <t>A-svítidlo dle arch.stavby</t>
  </si>
  <si>
    <t>Pol10</t>
  </si>
  <si>
    <t>B-svítidlo dle arch.stavby</t>
  </si>
  <si>
    <t>Pol11</t>
  </si>
  <si>
    <t>LED pásek- upevněn na zdi, chodba - 50cm nad zemí</t>
  </si>
  <si>
    <t>Pol12</t>
  </si>
  <si>
    <t>Pohybové čidlo</t>
  </si>
  <si>
    <t>Pol13</t>
  </si>
  <si>
    <t>Autonomní detektor CO2</t>
  </si>
  <si>
    <t>Pol14</t>
  </si>
  <si>
    <t>dvoukanálový ovladač</t>
  </si>
  <si>
    <t>Pol15</t>
  </si>
  <si>
    <t>Dálkový bezdrátový ovladač</t>
  </si>
  <si>
    <t>D3</t>
  </si>
  <si>
    <t>kabely 1-CXKH-R</t>
  </si>
  <si>
    <t>Pol16</t>
  </si>
  <si>
    <t>3x1.5 mm2       pevně</t>
  </si>
  <si>
    <t>3x1.5 mm2 pevně</t>
  </si>
  <si>
    <t>Pol17</t>
  </si>
  <si>
    <t>3x2.5 mm2       pevně</t>
  </si>
  <si>
    <t>3x2.5 mm2 pevně</t>
  </si>
  <si>
    <t>Pol18</t>
  </si>
  <si>
    <t>5x1.5 mm2       pevně</t>
  </si>
  <si>
    <t>5x1.5 mm2 pevně</t>
  </si>
  <si>
    <t>Pol19</t>
  </si>
  <si>
    <t>5x2,5</t>
  </si>
  <si>
    <t>Pol20</t>
  </si>
  <si>
    <t>3x4</t>
  </si>
  <si>
    <t>Pol21</t>
  </si>
  <si>
    <t>5x10  mm2        pevně</t>
  </si>
  <si>
    <t>5x10 mm2 pevně</t>
  </si>
  <si>
    <t>Pol22</t>
  </si>
  <si>
    <t>JYTY 4x1</t>
  </si>
  <si>
    <t>D4</t>
  </si>
  <si>
    <t>VODIC PRO POSPOJOVANI CY</t>
  </si>
  <si>
    <t>Pol23</t>
  </si>
  <si>
    <t>6-  Zlutozeleny pevně</t>
  </si>
  <si>
    <t>6- Zlutozeleny pevně</t>
  </si>
  <si>
    <t>Pol24</t>
  </si>
  <si>
    <t>16-Žlutozelený pevně</t>
  </si>
  <si>
    <t>D5</t>
  </si>
  <si>
    <t>OVLADAČE,ZÁSUVKY- KOMPLET + PŘÍSTROJOVÁ KRABICE</t>
  </si>
  <si>
    <t>Pol25</t>
  </si>
  <si>
    <t>ovladač 230V/10A řaz.1-7</t>
  </si>
  <si>
    <t>Pol26</t>
  </si>
  <si>
    <t>Ovladač žaluzie</t>
  </si>
  <si>
    <t>Pol27</t>
  </si>
  <si>
    <t>Ovladač světlíku</t>
  </si>
  <si>
    <t>Pol28</t>
  </si>
  <si>
    <t>dvouotáčkový přepínač 230V/10A</t>
  </si>
  <si>
    <t>D6</t>
  </si>
  <si>
    <t>zásuvky včetně přístojových krabic</t>
  </si>
  <si>
    <t>Pol29</t>
  </si>
  <si>
    <t>zásuvka jednoduchá 230V/16A -  IP20-44</t>
  </si>
  <si>
    <t>zásuvka jednoduchá 230V/16A - IP20-44</t>
  </si>
  <si>
    <t>Pol30</t>
  </si>
  <si>
    <t>zásuvka 230V/16A - přepěťová ochrana</t>
  </si>
  <si>
    <t>Pol31</t>
  </si>
  <si>
    <t>zásuvka 3x400V/16A</t>
  </si>
  <si>
    <t>D7</t>
  </si>
  <si>
    <t>ŽLABOVÁNÍ VČETNĚ ZÁVĚSŮ, ŠROUBŮ PRO KABELY</t>
  </si>
  <si>
    <t>Pol32</t>
  </si>
  <si>
    <t>KZ 60X150</t>
  </si>
  <si>
    <t>D8</t>
  </si>
  <si>
    <t>Šroubové tyče, natloukací ocelové hmoždinky, závěsy, šrouby,matky</t>
  </si>
  <si>
    <t>Pol33</t>
  </si>
  <si>
    <t>spojovací materiál, nosné konstrukce</t>
  </si>
  <si>
    <t>Pol34</t>
  </si>
  <si>
    <t>Trubky PVC-monoflex - dle použití vč.příchytek</t>
  </si>
  <si>
    <t>Pol35</t>
  </si>
  <si>
    <t>krabice KR68</t>
  </si>
  <si>
    <t>D9</t>
  </si>
  <si>
    <t>UKONCENI VODICU V ROZVADECICH</t>
  </si>
  <si>
    <t>Pol36</t>
  </si>
  <si>
    <t>Do   6   mm2</t>
  </si>
  <si>
    <t>Do 6 mm2</t>
  </si>
  <si>
    <t>Pol37</t>
  </si>
  <si>
    <t>Do  16   mm2</t>
  </si>
  <si>
    <t>Do 16 mm2</t>
  </si>
  <si>
    <t>Pol38</t>
  </si>
  <si>
    <t>Zapojení technického zařízení</t>
  </si>
  <si>
    <t>D10</t>
  </si>
  <si>
    <t>BLESKOSVOD</t>
  </si>
  <si>
    <t>Pol39</t>
  </si>
  <si>
    <t>DRAT AlMgSi-D8 (0,4kg/m)      pevně</t>
  </si>
  <si>
    <t>DRAT AlMgSi-D8 (0,4kg/m) pevně</t>
  </si>
  <si>
    <t>Pol40</t>
  </si>
  <si>
    <t>DRAT FeZn-D10 (0,62kg/m)    pevně</t>
  </si>
  <si>
    <t>DRAT FeZn-D10 (0,62kg/m) pevně</t>
  </si>
  <si>
    <t>Pol41</t>
  </si>
  <si>
    <t>OCELOVY PASEK POZINKOVANY FeZn30x4 (1.0 kg/m) kr pevně</t>
  </si>
  <si>
    <t>Pol42</t>
  </si>
  <si>
    <t>SVORKA HROMOSVODNI,UZEMNOVACI PODPĚRY</t>
  </si>
  <si>
    <t>Pol43</t>
  </si>
  <si>
    <t>Pomocné jímače FeZn o 8</t>
  </si>
  <si>
    <t>Pol44</t>
  </si>
  <si>
    <t>OU uhelnik,l=2000mm</t>
  </si>
  <si>
    <t>Pol45</t>
  </si>
  <si>
    <t>drzak uhel.</t>
  </si>
  <si>
    <t>Pol46</t>
  </si>
  <si>
    <t>Zemnící tyč ZTO2</t>
  </si>
  <si>
    <t>Pol47</t>
  </si>
  <si>
    <t>Popisný štítek</t>
  </si>
  <si>
    <t>Pol48</t>
  </si>
  <si>
    <t>zemní práce, výkop pro uzemnění</t>
  </si>
  <si>
    <t>D11</t>
  </si>
  <si>
    <t>HODINOVE ZUCTOVACI SAZBY</t>
  </si>
  <si>
    <t>Pol49</t>
  </si>
  <si>
    <t>Demontáž stávající instalace</t>
  </si>
  <si>
    <t>Pol50</t>
  </si>
  <si>
    <t>Zkusebni provoz</t>
  </si>
  <si>
    <t>D12</t>
  </si>
  <si>
    <t>PROVEDENI REVIZNICH ZKOUSEK DLE CSN 331500</t>
  </si>
  <si>
    <t>Pol51</t>
  </si>
  <si>
    <t>Revizni technik</t>
  </si>
  <si>
    <t>Pol52</t>
  </si>
  <si>
    <t>Spoluprace s reviz.technikem</t>
  </si>
  <si>
    <t>D13</t>
  </si>
  <si>
    <t>Ostatní náklady</t>
  </si>
  <si>
    <t>Pol53</t>
  </si>
  <si>
    <t>PPV z montáže: materiál + práce</t>
  </si>
  <si>
    <t>Pol54</t>
  </si>
  <si>
    <t>Dodav. Dokumentace</t>
  </si>
  <si>
    <t>SL - Slaboproudé rozvody</t>
  </si>
  <si>
    <t>D1 - Elektromontáže</t>
  </si>
  <si>
    <t>D2 - Ostatní náklady</t>
  </si>
  <si>
    <t>Elektromontáže</t>
  </si>
  <si>
    <t>Pol55</t>
  </si>
  <si>
    <t>WIFI  UBNT Education</t>
  </si>
  <si>
    <t>WIFI UBNT Education</t>
  </si>
  <si>
    <t>Pol56</t>
  </si>
  <si>
    <t>Kabely UTP cat.6e</t>
  </si>
  <si>
    <t>Pol57</t>
  </si>
  <si>
    <t>Měření parametrů strukturované kabeláže,včetně vyhotovení měřících protokolů</t>
  </si>
  <si>
    <t>Pol58</t>
  </si>
  <si>
    <t>Certifikát sítě</t>
  </si>
  <si>
    <t>Pol59</t>
  </si>
  <si>
    <t>Rozvodnice STA-Z - doplnění rozbočovače-komplet</t>
  </si>
  <si>
    <t>Pol60</t>
  </si>
  <si>
    <t>Kabel Koax 75 Ohmu</t>
  </si>
  <si>
    <t>Pol61</t>
  </si>
  <si>
    <t>Zásuvka RJ45-komplet</t>
  </si>
  <si>
    <t>Pol62</t>
  </si>
  <si>
    <t>Zásuvka STA-komplet</t>
  </si>
  <si>
    <t>Pol63</t>
  </si>
  <si>
    <t>Trubka PVC s montáži - pod omítkou 2320</t>
  </si>
  <si>
    <t>Pol64</t>
  </si>
  <si>
    <t>Zednické přípomoce</t>
  </si>
  <si>
    <t>Pol65</t>
  </si>
  <si>
    <t>Pol66</t>
  </si>
  <si>
    <t>Dodav. dokumentace 1,50% z mezisoučtu 2</t>
  </si>
  <si>
    <t>Dodav. dokumentace</t>
  </si>
  <si>
    <t>KS - Komunikační systém</t>
  </si>
  <si>
    <t>D1 - Dodávka a materiál</t>
  </si>
  <si>
    <t>D2 - Instalační materiál</t>
  </si>
  <si>
    <t>Dodávka a materiál</t>
  </si>
  <si>
    <t>Pol67</t>
  </si>
  <si>
    <t>Kontrola a otestování rozvodného vedení</t>
  </si>
  <si>
    <t>Pol68</t>
  </si>
  <si>
    <t>Terminál personálu IP</t>
  </si>
  <si>
    <t>Pol69</t>
  </si>
  <si>
    <t>Zásuvka ethernet IP</t>
  </si>
  <si>
    <t>Pol70</t>
  </si>
  <si>
    <t>Systémový server VoIP</t>
  </si>
  <si>
    <t>Pol71</t>
  </si>
  <si>
    <t>SW licence účastníka</t>
  </si>
  <si>
    <t>Pol72</t>
  </si>
  <si>
    <t>SW historie volání</t>
  </si>
  <si>
    <t>Pol73</t>
  </si>
  <si>
    <t>Modul audio programů IP</t>
  </si>
  <si>
    <t>Pol74</t>
  </si>
  <si>
    <t>Lůžková jednotka IP</t>
  </si>
  <si>
    <t>Pol75</t>
  </si>
  <si>
    <t>Závěs lůžkové jednotky s konektorem IP</t>
  </si>
  <si>
    <t>Pol76</t>
  </si>
  <si>
    <t>Komunikační jednotka IP</t>
  </si>
  <si>
    <t>Pol77</t>
  </si>
  <si>
    <t>Signalizační jednotka IP</t>
  </si>
  <si>
    <t>Pol78</t>
  </si>
  <si>
    <t>Táhlo nouzového volání IP</t>
  </si>
  <si>
    <t>Pol79</t>
  </si>
  <si>
    <t>Táhlo nouzového volání s tlačítkem IP</t>
  </si>
  <si>
    <t>Pol80</t>
  </si>
  <si>
    <t>Svítidlo IP</t>
  </si>
  <si>
    <t>Pol81</t>
  </si>
  <si>
    <t>Switch modul ZPT IP</t>
  </si>
  <si>
    <t>Pol82</t>
  </si>
  <si>
    <t>Napáječ 250 W IP</t>
  </si>
  <si>
    <t>Pol83</t>
  </si>
  <si>
    <t>Konektor včetně proměření</t>
  </si>
  <si>
    <t>Pol84</t>
  </si>
  <si>
    <t>Naprogramování a konfigurace systému</t>
  </si>
  <si>
    <t>Pol85</t>
  </si>
  <si>
    <t>Kontrola provozu a zaškolení</t>
  </si>
  <si>
    <t>Instalační materiál</t>
  </si>
  <si>
    <t>Pol86</t>
  </si>
  <si>
    <t>Odbočná krabice KT250 p.o.+rez</t>
  </si>
  <si>
    <t>Pol87</t>
  </si>
  <si>
    <t>Odbočná krabice KO97 p.o.+rez</t>
  </si>
  <si>
    <t>Pol88</t>
  </si>
  <si>
    <t>Krabice univerzální KU68 p.o.+rez.</t>
  </si>
  <si>
    <t>Pol89</t>
  </si>
  <si>
    <t>Kabel UTP 5E (SXKD-5E-UTP-LSOH)</t>
  </si>
  <si>
    <t>Pol90</t>
  </si>
  <si>
    <t>Kabel FTP 5E (SXKD-5E-FTP-LSOH)</t>
  </si>
  <si>
    <t>Pol91</t>
  </si>
  <si>
    <t>Kabel CHKE-R 2 x 1,5</t>
  </si>
  <si>
    <t>Pol92</t>
  </si>
  <si>
    <t>Instalační rámeček malý</t>
  </si>
  <si>
    <t>Pol93</t>
  </si>
  <si>
    <t>Instalační rámeček malý (SIJ)</t>
  </si>
  <si>
    <t>Pol94</t>
  </si>
  <si>
    <t>Instalační rámeček malý (ZE)</t>
  </si>
  <si>
    <t>Pol95</t>
  </si>
  <si>
    <t>Instalační rámeček střední (ZLJK)</t>
  </si>
  <si>
    <t>Pol96</t>
  </si>
  <si>
    <t>Instalační rámeček velký (KJ,KJD,VKJ)</t>
  </si>
  <si>
    <t>VZT - Vzduchotechnika</t>
  </si>
  <si>
    <t>1 - Hygienické zařízení</t>
  </si>
  <si>
    <t>2 - Hala</t>
  </si>
  <si>
    <t>3 - Ostatní</t>
  </si>
  <si>
    <t>Hygienické zařízení</t>
  </si>
  <si>
    <t>1. 1</t>
  </si>
  <si>
    <t>Diagonální dvouotáčkový (dvojí vinutí) ventilátor do kruhového potrubí , 280 m3/h; 190 Pa; 0,05 kW; 230 V; 0,22 A</t>
  </si>
  <si>
    <t>1. 2</t>
  </si>
  <si>
    <t>Diagonální dvouotáčkový (dvojí vinutí) ventilátor do kruhového potrubí , 340 m3/h; 180 Pa; 0,05 kW; 230 V; 0,22 A</t>
  </si>
  <si>
    <t>1. 3</t>
  </si>
  <si>
    <t>Diagonální dvouotáčkový (dvojí vinutí) ventilátor do kruhového potrubí , 100 m3/h; 110 Pa; 0,03 kW; 230 V; 0,13 A</t>
  </si>
  <si>
    <t>1. 4</t>
  </si>
  <si>
    <t>Tlumič hluku do kruhového potrubí O160/900</t>
  </si>
  <si>
    <t>1. 5</t>
  </si>
  <si>
    <t>Tlumič hluku do kruhového potrubí O125/900</t>
  </si>
  <si>
    <t>1. 6</t>
  </si>
  <si>
    <t>Protidešťová žaluzie "VÝFUKOVÁ" v Al provedení 400x250 mm, vč. ochranného pletiva z drátků o tl. 1mm, s oky 10x10mm</t>
  </si>
  <si>
    <t>1. 7</t>
  </si>
  <si>
    <t>Zpětná klapka do kruhového potrubí O160 mm</t>
  </si>
  <si>
    <t>1. 8</t>
  </si>
  <si>
    <t>Zpětná klapka do kruhového potrubí O125 mm</t>
  </si>
  <si>
    <t>1. 9</t>
  </si>
  <si>
    <t>Odvodní talířový ventil, kovový O200 mm, vč. montážního příslušenství</t>
  </si>
  <si>
    <t>1. 10</t>
  </si>
  <si>
    <t>Odvodní talířový ventil, kovový O125 mm, vč. montážního příslušenství</t>
  </si>
  <si>
    <t>1. 11</t>
  </si>
  <si>
    <t>Odvodní jednořadá vyústka v komfortním provedení 200x100mm, vč. regulace R1 a montážního rámečku</t>
  </si>
  <si>
    <t>1. 12</t>
  </si>
  <si>
    <t>Stěnová mřížka v Al provedení 600x200 mm; rozteč lamel 12,5mm; vč. montážního rámečku</t>
  </si>
  <si>
    <t>1. 13</t>
  </si>
  <si>
    <t>Stěnová mřížka v Al provedení 300x150 mm; rozteč lamel 12,5mm; vč. montážního rámečku</t>
  </si>
  <si>
    <t>1. 14</t>
  </si>
  <si>
    <t>Pružná manžeta pro napojení ventilátoru; O160 mm</t>
  </si>
  <si>
    <t>1. 15</t>
  </si>
  <si>
    <t>Pružná manžeta pro napojení ventilátoru; O125 mm</t>
  </si>
  <si>
    <t>1. 16</t>
  </si>
  <si>
    <t>Kruhové potrubí SPIRO O200 mm z pozinkovaného plechu, vč. tvarovek, montážního, závěsového, spojovacího a těsnícího materiálu, viz TZ a výkresová dokumentace</t>
  </si>
  <si>
    <t>bm</t>
  </si>
  <si>
    <t>1. 17</t>
  </si>
  <si>
    <t>Kruhové potrubí SPIRO O160 mm z pozinkovaného plechu, vč. tvarovek, montážního, závěsového, spojovacího a těsnícího materiálu, viz TZ a výkresová dokumentace</t>
  </si>
  <si>
    <t>1. 18</t>
  </si>
  <si>
    <t>Kruhové potrubí SPIRO O125 mm z pozinkovaného plechu, vč. tvarovek, montážního, závěsového, spojovacího a těsnícího materiálu, viz TZ a výkresová dokumentace</t>
  </si>
  <si>
    <t>1. 19</t>
  </si>
  <si>
    <t>Hranaté potrubí sk I z pozinkovaného plechu, vč. montážního, závěsového, spojovacího a těsnícího materiálu viz technická zpráva a výkresová dokumentace</t>
  </si>
  <si>
    <t>1. 20</t>
  </si>
  <si>
    <t>Izolace tepelná z minerální vaty o tl. 4cm s AL polepem; min. 40 kg/m3; ? = 0,034 W/mK při 0°C nebo s lepšími parametry</t>
  </si>
  <si>
    <t>1. 21</t>
  </si>
  <si>
    <t>Revizní otvor pro kontrolu ventilátorů do SDK podhledu 500x500mm</t>
  </si>
  <si>
    <t>1. 22</t>
  </si>
  <si>
    <t>Certifikovaný systém protipožárního utěsnění VZT prostupů minerální vatou + protipožárním tmelem, požární odolnost shodná s požární odolností konstrukce, viz projekt požární ochrany.</t>
  </si>
  <si>
    <t>Hala</t>
  </si>
  <si>
    <t>2. 1a</t>
  </si>
  <si>
    <t>Venkovní kondenzační jednotka - MULTISPLIT systém; o jmenovitém chladícím výkonu min 8kW, invertorový systém, vč. chladiva R410a;  pracovní rozsah venkovní teploty -10° do +46°C. vč. autonomní regulace, parametry: max 3,37 kW; 230 V; jištění C20A; Lw = 62</t>
  </si>
  <si>
    <t>Venkovní kondenzační jednotka - MULTISPLIT systém; o jmenovitém chladícím výkonu min 8kW, invertorový systém, vč. chladiva R410a; pracovní rozsah venkovní teploty -10° do +46°C. vč. autonomní regulace, parametry: max 3,37 kW; 230 V; jištění C20A; Lw = 62 dBA, Podrobnější technické parametry, rozměry, uspořádání, požadavky, viz. technická zpráva a výkresová dokumentace.</t>
  </si>
  <si>
    <t>2. 1b</t>
  </si>
  <si>
    <t>Vnitřní výparníková kazetová jednotka pro systém SPLIT o jmenovitém chladícím výkonu 5kW, invertorový systém s autonomní regulací s dálkovým kabelovým ovladačem, standardním dekoračním panelem 950x950mm; kondenzátním čerpadlem o minimální výtlačné výšce 6</t>
  </si>
  <si>
    <t>Vnitřní výparníková kazetová jednotka pro systém SPLIT o jmenovitém chladícím výkonu 5kW, invertorový systém s autonomní regulací s dálkovým kabelovým ovladačem, standardním dekoračním panelem 950x950mm; kondenzátním čerpadlem o minimální výtlačné výšce 675mm, vč. chladiva R410a, filtru na sání, kondenzátního čerpadla, závěsů. Podrobnější technické parametry, rozměry, uspořádání, požadavky, viz. technická zpráva a výkresová dokumentace.</t>
  </si>
  <si>
    <t>2. 1c</t>
  </si>
  <si>
    <t>2. 2</t>
  </si>
  <si>
    <t>Cirkulační filtrační jednotka určena pro stropní zapuštěnou montáž do SDK podhledu určena pro odvod pachů. Součástí jednotky je dvoustupňová filtrace G3 a pachový filtr z granulovaného aktivního uhlí. Rozměry 630x620x290mm (210mm zapuštěno nad SDK). 365m3</t>
  </si>
  <si>
    <t>Cirkulační filtrační jednotka určena pro stropní zapuštěnou montáž do SDK podhledu určena pro odvod pachů. Součástí jednotky je dvoustupňová filtrace G3 a pachový filtr z granulovaného aktivního uhlí. Rozměry 630x620x290mm (210mm zapuštěno nad SDK). 365m3/h; 0,12kW; 230; 14kg; zařízení vč. regulace a ovládání</t>
  </si>
  <si>
    <t>2. 3</t>
  </si>
  <si>
    <t>Chladivové Cu potrubí 6.35 x 12.7 mm (pár), vč. chladiva, tepelně parotěsné izolace, montážního a závěsového materiálu; vč. komunikačního kabelu mezi venkovní a vnitřní jednotkou 5x1,5mm2</t>
  </si>
  <si>
    <t>2. 4</t>
  </si>
  <si>
    <t>Chladivové Cu potrubí 6.35 x 9.52 mm (pár), vč. chladiva, tepelně parotěsné izolace, montážního a závěsového materiálu; vč. komunikačního kabelu mezi venkovní a vnitřní jednotkou 5x1,5mm2</t>
  </si>
  <si>
    <t>2. 5</t>
  </si>
  <si>
    <t>Kruhové potrubí SPIRO O140 mm z pozinkovaného plechu, vč. tvarovek, montážního, závěsového, spojovacího a těsnícího materiálu, viz TZ a výkresová dokumentace</t>
  </si>
  <si>
    <t>2. 6</t>
  </si>
  <si>
    <t>ocelové podpůrná konstrukce pod venkovní kondenzační jendotku; vč. 4 silentbloků a 4 podkladových betonových dlaždic</t>
  </si>
  <si>
    <t>Ostatní</t>
  </si>
  <si>
    <t>3.1.</t>
  </si>
  <si>
    <t>Doprava</t>
  </si>
  <si>
    <t>3.2.</t>
  </si>
  <si>
    <t>Zaregulování a předání</t>
  </si>
  <si>
    <t>Odkop</t>
  </si>
  <si>
    <t>2,965</t>
  </si>
  <si>
    <t>84,7</t>
  </si>
  <si>
    <t>IO - Zpevněné plochy</t>
  </si>
  <si>
    <t>IO01 - Návrácení rozebrané zpevněné plochy</t>
  </si>
  <si>
    <t xml:space="preserve">    5 - Komunikace pozemní</t>
  </si>
  <si>
    <t>113106271</t>
  </si>
  <si>
    <t>Rozebrání dlažeb vozovek pl přes 50 do 200 m2 ze zámkové dlažby s ložem z kameniva</t>
  </si>
  <si>
    <t>530620041</t>
  </si>
  <si>
    <t>Rozebrání dlažeb a dílců komunikací pro pěší, vozovek a ploch s přemístěním hmot na skládku na vzdálenost do 3 m nebo s naložením na dopravní prostředek vozovek a ploch, s jakoukoliv výplní spár v ploše jednotlivě přes 50 m2 do 200 m2 ze zámkové dlažby s ložem z kameniva</t>
  </si>
  <si>
    <t>Poznámka k položce:
předpoklad výměny do 30% dlažby (upravena hmotnost suti), zbývající dlažba uložena na meziskládku ke zpětnému použití</t>
  </si>
  <si>
    <t xml:space="preserve">C.2 Situace </t>
  </si>
  <si>
    <t>"DO01 -Rozebrání dlaždic pro zpětné použití" 84,7</t>
  </si>
  <si>
    <t>122201101</t>
  </si>
  <si>
    <t>Odkopávky a prokopávky nezapažené v hornině tř. 3 objem do 100 m3</t>
  </si>
  <si>
    <t>-1022852893</t>
  </si>
  <si>
    <t>Odkopávky a prokopávky nezapažené s přehozením výkopku na vzdálenost do 3 m nebo s naložením na dopravní prostředek v hornině tř. 3 do 100 m3</t>
  </si>
  <si>
    <t>C.2 Situace</t>
  </si>
  <si>
    <t>84,7*0,035</t>
  </si>
  <si>
    <t>122201109</t>
  </si>
  <si>
    <t>Příplatek za lepivost u odkopávek v hornině tř. 1 až 3</t>
  </si>
  <si>
    <t>541702221</t>
  </si>
  <si>
    <t>Odkopávky a prokopávky nezapažené s přehozením výkopku na vzdálenost do 3 m nebo s naložením na dopravní prostředek v hornině tř. 3 Příplatek k cenám za lepivost horniny tř. 3</t>
  </si>
  <si>
    <t>-540229688</t>
  </si>
  <si>
    <t>1231751666</t>
  </si>
  <si>
    <t>-638947735</t>
  </si>
  <si>
    <t>1089188520</t>
  </si>
  <si>
    <t>Odkop*1,8</t>
  </si>
  <si>
    <t>181951102</t>
  </si>
  <si>
    <t>Úprava pláně v hornině tř. 1 až 4 se zhutněním</t>
  </si>
  <si>
    <t>994707426</t>
  </si>
  <si>
    <t>Úprava pláně vyrovnáním výškových rozdílů v hornině tř. 1 až 4 se zhutněním</t>
  </si>
  <si>
    <t>Komunikace pozemní</t>
  </si>
  <si>
    <t>564851111</t>
  </si>
  <si>
    <t>Podklad ze štěrkodrtě ŠD tl 150 mm</t>
  </si>
  <si>
    <t>-1116941891</t>
  </si>
  <si>
    <t>Podklad ze štěrkodrti ŠD s rozprostřením a zhutněním, po zhutnění tl. 150 mm</t>
  </si>
  <si>
    <t>564871111</t>
  </si>
  <si>
    <t>Podklad ze štěrkodrtě ŠD tl 250 mm</t>
  </si>
  <si>
    <t>-1697510648</t>
  </si>
  <si>
    <t>Podklad ze štěrkodrti ŠD s rozprostřením a zhutněním, po zhutnění tl. 250 mm</t>
  </si>
  <si>
    <t>596212211</t>
  </si>
  <si>
    <t>Kladení zámkové dlažby pozemních komunikací tl 80 mm skupiny A pl do 100 m2</t>
  </si>
  <si>
    <t>168468816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</si>
  <si>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přes 50 do 100 m2</t>
  </si>
  <si>
    <t>"vyutiží dlažby z mezideponie" IO01</t>
  </si>
  <si>
    <t>592450070</t>
  </si>
  <si>
    <t>dlažba zámková H-PROFIL 20x16,5x8 cm přírodní</t>
  </si>
  <si>
    <t>-1399462122</t>
  </si>
  <si>
    <t>dlažba zámková profilová pro komunikace 20x16,5x8 cm přírodní</t>
  </si>
  <si>
    <t>"nová dlažba - předpoklad do 30%" 0,3*IO01</t>
  </si>
  <si>
    <t>979054451</t>
  </si>
  <si>
    <t>Očištění vybouraných zámkových dlaždic s původním spárováním z kameniva těženého</t>
  </si>
  <si>
    <t>-1154930085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</si>
  <si>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</si>
  <si>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998223011</t>
  </si>
  <si>
    <t>Přesun hmot pro pozemní komunikace s krytem dlážděným</t>
  </si>
  <si>
    <t>-1528406426</t>
  </si>
  <si>
    <t>Přesun hmot pro pozemní komunikace s krytem dlážděným dopravní vzdálenost do 200 m jakékoliv délky objektu</t>
  </si>
  <si>
    <t>59,26</t>
  </si>
  <si>
    <t>IO02 - Navržená zpevněná plocha</t>
  </si>
  <si>
    <t>1931778751</t>
  </si>
  <si>
    <t>IO02*1,5</t>
  </si>
  <si>
    <t>371825348</t>
  </si>
  <si>
    <t>1339859390</t>
  </si>
  <si>
    <t>1981193613</t>
  </si>
  <si>
    <t>225306739</t>
  </si>
  <si>
    <t>-788676162</t>
  </si>
  <si>
    <t>IO02*1,8</t>
  </si>
  <si>
    <t>1985532884</t>
  </si>
  <si>
    <t>-1829581602</t>
  </si>
  <si>
    <t>-1196749854</t>
  </si>
  <si>
    <t>656611050</t>
  </si>
  <si>
    <t>-1310713494</t>
  </si>
  <si>
    <t>1405252709</t>
  </si>
  <si>
    <t>24,78</t>
  </si>
  <si>
    <t>61,95</t>
  </si>
  <si>
    <t>IO03 - Navržená palisáda</t>
  </si>
  <si>
    <t>414371568</t>
  </si>
  <si>
    <t>IO03*1*2,5</t>
  </si>
  <si>
    <t>-947503179</t>
  </si>
  <si>
    <t>2100214923</t>
  </si>
  <si>
    <t>-2044217405</t>
  </si>
  <si>
    <t>354966878</t>
  </si>
  <si>
    <t>1601695203</t>
  </si>
  <si>
    <t>339921133</t>
  </si>
  <si>
    <t>Osazování betonových palisád do betonového základu v řadě výšky prvku přes 1 do 1,5 m</t>
  </si>
  <si>
    <t>1022499248</t>
  </si>
  <si>
    <t>Osazování palisád betonových v řadě se zabetonováním výšky palisády přes 1000 do 1500 mm</t>
  </si>
  <si>
    <t>592284150</t>
  </si>
  <si>
    <t>palisáda tyčová půlkulatá betonová přírodní 17,5X20X120 cm</t>
  </si>
  <si>
    <t>920364964</t>
  </si>
  <si>
    <t>24,78*5,7</t>
  </si>
  <si>
    <t>141,246*1,02 'Přepočtené koeficientem množství</t>
  </si>
  <si>
    <t>966051111</t>
  </si>
  <si>
    <t>Bourání betonových palisád osazovaných v řadě</t>
  </si>
  <si>
    <t>490132437</t>
  </si>
  <si>
    <t>Bourání palisád betonových osazených v řadě</t>
  </si>
  <si>
    <t>24,78*1,2*0,2</t>
  </si>
  <si>
    <t>998232110</t>
  </si>
  <si>
    <t>Přesun hmot pro oplocení zděné z cihel nebo tvárnic v do 3 m</t>
  </si>
  <si>
    <t>-811698343</t>
  </si>
  <si>
    <t>Přesun hmot pro oplocení se svislou nosnou konstrukcí zděnou z cihel, tvárnic, bloků, popř. kovovou nebo dřevěnou vodorovná dopravní vzdálenost do 50 m, pro oplocení výšky do 3 m</t>
  </si>
  <si>
    <t>Su01</t>
  </si>
  <si>
    <t>160,13</t>
  </si>
  <si>
    <t>80,065</t>
  </si>
  <si>
    <t>SÚ - Sadové úpravy</t>
  </si>
  <si>
    <t>SU01 - Spádování a zatravnění</t>
  </si>
  <si>
    <t>533030917</t>
  </si>
  <si>
    <t>"odkopávka svahu - průměrná hloubka cca 0,5m " SU01*0,5</t>
  </si>
  <si>
    <t>-710804512</t>
  </si>
  <si>
    <t>-1005174322</t>
  </si>
  <si>
    <t>1464489836</t>
  </si>
  <si>
    <t>1562625815</t>
  </si>
  <si>
    <t>198571577</t>
  </si>
  <si>
    <t>181111113</t>
  </si>
  <si>
    <t>Plošná úprava terénu do 500 m2 zemina tř 1 až 4 nerovnosti do 100 mm ve svahu do 1:1</t>
  </si>
  <si>
    <t>-1144446587</t>
  </si>
  <si>
    <t>Plošná úprava terénu v zemině tř. 1 až 4 s urovnáním povrchu bez doplnění ornice souvislé plochy do 500 m2 při nerovnostech terénu přes 50 do 100 mm na svahu přes 1:2 do 1:1</t>
  </si>
  <si>
    <t>181301103</t>
  </si>
  <si>
    <t>Rozprostření ornice tl vrstvy do 200 mm pl do 500 m2 v rovině nebo ve svahu do 1:5</t>
  </si>
  <si>
    <t>-506976670</t>
  </si>
  <si>
    <t>Rozprostření a urovnání ornice v rovině nebo ve svahu sklonu do 1:5 při souvislé ploše do 500 m2, tl. vrstvy přes 150 do 200 mm</t>
  </si>
  <si>
    <t>103641010</t>
  </si>
  <si>
    <t>zemina pro terénní úpravy -  ornice</t>
  </si>
  <si>
    <t>-840019874</t>
  </si>
  <si>
    <t>Su01*0,15*2,2</t>
  </si>
  <si>
    <t>181411131</t>
  </si>
  <si>
    <t>Založení parkového trávníku výsevem plochy do 1000 m2 v rovině a ve svahu do 1:5</t>
  </si>
  <si>
    <t>1783435713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</si>
  <si>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</si>
  <si>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</si>
  <si>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</si>
  <si>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2102286385</t>
  </si>
  <si>
    <t>160,13*0,015 'Přepočtené koeficientem množství</t>
  </si>
  <si>
    <t>182101101</t>
  </si>
  <si>
    <t>Svahování v zářezech v hornině tř. 1 až 4</t>
  </si>
  <si>
    <t>-1796435604</t>
  </si>
  <si>
    <t>Svahování trvalých svahů do projektovaných profilů s potřebným přemístěním výkopku při svahování v zářezech v hornině tř. 1 až 4</t>
  </si>
  <si>
    <t>184802111</t>
  </si>
  <si>
    <t>Chemické odplevelení před založením kultury nad 20 m2 postřikem na široko v rovině a svahu do 1:5</t>
  </si>
  <si>
    <t>-1139902458</t>
  </si>
  <si>
    <t>Chemické odplevelení půdy před založením kultury, trávníku nebo zpevněných ploch o výměře jednotlivě přes 20 m2 v rovině nebo na svahu do 1:5 postřikem na široko</t>
  </si>
  <si>
    <t>998231311</t>
  </si>
  <si>
    <t>Přesun hmot pro sadovnické a krajinářské úpravy vodorovně do 5000 m</t>
  </si>
  <si>
    <t>-511191532</t>
  </si>
  <si>
    <t>Přesun hmot pro sadovnické a krajinářské úpravy - strojně dopravní vzdálenost do 5000 m</t>
  </si>
  <si>
    <t>Ornice</t>
  </si>
  <si>
    <t>10,5</t>
  </si>
  <si>
    <t>SU02 - Okapový chodníček</t>
  </si>
  <si>
    <t>121101101</t>
  </si>
  <si>
    <t>Sejmutí ornice s přemístěním na vzdálenost do 50 m</t>
  </si>
  <si>
    <t>-263142814</t>
  </si>
  <si>
    <t>Sejmutí ornice nebo lesní půdy s vodorovným přemístěním na hromady v místě upotřebení nebo na dočasné či trvalé skládky se složením, na vzdálenost do 50 m</t>
  </si>
  <si>
    <t>SU02*0,15</t>
  </si>
  <si>
    <t>2025996171</t>
  </si>
  <si>
    <t>1523973200</t>
  </si>
  <si>
    <t>1954547756</t>
  </si>
  <si>
    <t>-1438738324</t>
  </si>
  <si>
    <t>Ornice*1,8</t>
  </si>
  <si>
    <t>1162348346</t>
  </si>
  <si>
    <t>637121112</t>
  </si>
  <si>
    <t>Okapový chodník z kačírku tl 150 mm s udusáním</t>
  </si>
  <si>
    <t>99456493</t>
  </si>
  <si>
    <t>Okapový chodník z kameniva s udusáním a urovnáním povrchu z kačírku tl. 150 mm</t>
  </si>
  <si>
    <t>C.3 Situace</t>
  </si>
  <si>
    <t>637311121</t>
  </si>
  <si>
    <t>Okapový chodník z betonových chodníkových obrubníků ležatých lože beton</t>
  </si>
  <si>
    <t>-160412481</t>
  </si>
  <si>
    <t>Okapový chodník z obrubníků betonových chodníkových se zalitím spár cementovou maltou do lože z betonu prostého, z obrubníků ležatých</t>
  </si>
  <si>
    <t>998011001</t>
  </si>
  <si>
    <t>Přesun hmot pro budovy zděné v do 6 m</t>
  </si>
  <si>
    <t>1918824077</t>
  </si>
  <si>
    <t>Přesun hmot pro budovy občanské výstavby, bydlení, výrobu a služby s nosnou svislou konstrukcí zděnou z cihel, tvárnic nebo kamene vodorovná dopravní vzdálenost do 100 m pro budovy výšky do 6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</si>
  <si>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</si>
  <si>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</si>
  <si>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</si>
  <si>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</si>
  <si>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</si>
  <si>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</si>
  <si>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011134000</t>
  </si>
  <si>
    <t>Hydrogeologický průzkum</t>
  </si>
  <si>
    <t>1024</t>
  </si>
  <si>
    <t>45714310</t>
  </si>
  <si>
    <t>Průzkumné, geodetické a projektové práce průzkumné práce geotechnický průzkum hydrogeologický průzkum</t>
  </si>
  <si>
    <t>Poznámka k položce:
Podrobný HGP, založení, vsakování</t>
  </si>
  <si>
    <t>012002000</t>
  </si>
  <si>
    <t xml:space="preserve">Geodetické práce - ostatní geodetické práce během výstavby </t>
  </si>
  <si>
    <t>264070224</t>
  </si>
  <si>
    <t>Hlavní tituly průvodních činností a nákladů průzkumné, geodetické a projektové práce geodetické práce</t>
  </si>
  <si>
    <t>Poznámka k položce:
ostatní geodetické práce nutné pro dokončení díla</t>
  </si>
  <si>
    <t>012103001</t>
  </si>
  <si>
    <t>Geodetické práce - vytyčení stavby + výškové a polohové zaměření</t>
  </si>
  <si>
    <t>-834712407</t>
  </si>
  <si>
    <t>012103002</t>
  </si>
  <si>
    <t>Geodetické práce - vytyčení stávající technické infrastruktury</t>
  </si>
  <si>
    <t>-1437358175</t>
  </si>
  <si>
    <t>013254000</t>
  </si>
  <si>
    <t>Dokumentace skutečného provedení stavby</t>
  </si>
  <si>
    <t>931737368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</si>
  <si>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</si>
  <si>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</si>
  <si>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</si>
  <si>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</si>
  <si>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-146292319</t>
  </si>
  <si>
    <t>Základní rozdělení průvodních činností a nákladů zařízení staveniště</t>
  </si>
  <si>
    <t>VRN4</t>
  </si>
  <si>
    <t>Inženýrská činnost</t>
  </si>
  <si>
    <t>040001000</t>
  </si>
  <si>
    <t>1255690433</t>
  </si>
  <si>
    <t>Základní rozdělení průvodních činností a nákladů inženýrská činnost</t>
  </si>
  <si>
    <t>Poznámka k položce:
dozory, posudky, revize, zkoušky a měření, ostatní inženýrské práce, přítomnost geologa a statika na stavbě při převzetí základové spáry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</si>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</sst>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4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43" fillId="0" borderId="27" xfId="0" applyFont="1" applyBorder="1" applyAlignment="1" applyProtection="1">
      <alignment horizontal="center" vertical="center"/>
      <protection/>
    </xf>
    <xf numFmtId="49" fontId="43" fillId="0" borderId="27" xfId="0" applyNumberFormat="1" applyFont="1" applyBorder="1" applyAlignment="1" applyProtection="1">
      <alignment horizontal="left" vertical="center" wrapText="1"/>
      <protection/>
    </xf>
    <xf numFmtId="0" fontId="43" fillId="0" borderId="27" xfId="0" applyFont="1" applyBorder="1" applyAlignment="1" applyProtection="1">
      <alignment horizontal="left" vertical="center" wrapText="1"/>
      <protection/>
    </xf>
    <xf numFmtId="0" fontId="43" fillId="0" borderId="27" xfId="0" applyFont="1" applyBorder="1" applyAlignment="1" applyProtection="1">
      <alignment horizontal="center" vertical="center" wrapText="1"/>
      <protection/>
    </xf>
    <xf numFmtId="167" fontId="43" fillId="0" borderId="27" xfId="0" applyNumberFormat="1" applyFont="1" applyBorder="1" applyAlignment="1" applyProtection="1">
      <alignment vertical="center"/>
      <protection/>
    </xf>
    <xf numFmtId="4" fontId="43" fillId="3" borderId="27" xfId="0" applyNumberFormat="1" applyFont="1" applyFill="1" applyBorder="1" applyAlignment="1" applyProtection="1">
      <alignment vertical="center"/>
      <protection locked="0"/>
    </xf>
    <xf numFmtId="4" fontId="43" fillId="0" borderId="27" xfId="0" applyNumberFormat="1" applyFont="1" applyBorder="1" applyAlignment="1" applyProtection="1">
      <alignment vertical="center"/>
      <protection/>
    </xf>
    <xf numFmtId="0" fontId="43" fillId="0" borderId="4" xfId="0" applyFont="1" applyBorder="1" applyAlignment="1">
      <alignment vertical="center"/>
    </xf>
    <xf numFmtId="0" fontId="43" fillId="3" borderId="27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73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73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73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73"/>
      <c r="BS10" s="25" t="s">
        <v>8</v>
      </c>
    </row>
    <row r="11" spans="2:71" ht="18.4" customHeight="1">
      <c r="B11" s="29"/>
      <c r="C11" s="30"/>
      <c r="D11" s="30"/>
      <c r="E11" s="36" t="s">
        <v>24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21</v>
      </c>
      <c r="AO11" s="30"/>
      <c r="AP11" s="30"/>
      <c r="AQ11" s="32"/>
      <c r="BE11" s="373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31</v>
      </c>
      <c r="AO13" s="30"/>
      <c r="AP13" s="30"/>
      <c r="AQ13" s="32"/>
      <c r="BE13" s="373"/>
      <c r="BS13" s="25" t="s">
        <v>8</v>
      </c>
    </row>
    <row r="14" spans="2:71" ht="13.5">
      <c r="B14" s="29"/>
      <c r="C14" s="30"/>
      <c r="D14" s="30"/>
      <c r="E14" s="377" t="s">
        <v>31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29</v>
      </c>
      <c r="AL14" s="30"/>
      <c r="AM14" s="30"/>
      <c r="AN14" s="40" t="s">
        <v>31</v>
      </c>
      <c r="AO14" s="30"/>
      <c r="AP14" s="30"/>
      <c r="AQ14" s="32"/>
      <c r="BE14" s="373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373"/>
      <c r="BS16" s="25" t="s">
        <v>6</v>
      </c>
    </row>
    <row r="17" spans="2:71" ht="18.4" customHeight="1">
      <c r="B17" s="29"/>
      <c r="C17" s="30"/>
      <c r="D17" s="30"/>
      <c r="E17" s="36" t="s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21</v>
      </c>
      <c r="AO17" s="30"/>
      <c r="AP17" s="30"/>
      <c r="AQ17" s="32"/>
      <c r="BE17" s="373"/>
      <c r="BS17" s="25" t="s">
        <v>33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34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48.75" customHeight="1">
      <c r="B20" s="29"/>
      <c r="C20" s="30"/>
      <c r="D20" s="30"/>
      <c r="E20" s="379" t="s">
        <v>35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73"/>
    </row>
    <row r="23" spans="2:57" s="1" customFormat="1" ht="25.9" customHeight="1">
      <c r="B23" s="42"/>
      <c r="C23" s="43"/>
      <c r="D23" s="44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80">
        <f>ROUND(AG51,2)</f>
        <v>0</v>
      </c>
      <c r="AL23" s="381"/>
      <c r="AM23" s="381"/>
      <c r="AN23" s="381"/>
      <c r="AO23" s="381"/>
      <c r="AP23" s="43"/>
      <c r="AQ23" s="46"/>
      <c r="BE23" s="373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73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82" t="s">
        <v>37</v>
      </c>
      <c r="M25" s="382"/>
      <c r="N25" s="382"/>
      <c r="O25" s="382"/>
      <c r="P25" s="43"/>
      <c r="Q25" s="43"/>
      <c r="R25" s="43"/>
      <c r="S25" s="43"/>
      <c r="T25" s="43"/>
      <c r="U25" s="43"/>
      <c r="V25" s="43"/>
      <c r="W25" s="382" t="s">
        <v>38</v>
      </c>
      <c r="X25" s="382"/>
      <c r="Y25" s="382"/>
      <c r="Z25" s="382"/>
      <c r="AA25" s="382"/>
      <c r="AB25" s="382"/>
      <c r="AC25" s="382"/>
      <c r="AD25" s="382"/>
      <c r="AE25" s="382"/>
      <c r="AF25" s="43"/>
      <c r="AG25" s="43"/>
      <c r="AH25" s="43"/>
      <c r="AI25" s="43"/>
      <c r="AJ25" s="43"/>
      <c r="AK25" s="382" t="s">
        <v>39</v>
      </c>
      <c r="AL25" s="382"/>
      <c r="AM25" s="382"/>
      <c r="AN25" s="382"/>
      <c r="AO25" s="382"/>
      <c r="AP25" s="43"/>
      <c r="AQ25" s="46"/>
      <c r="BE25" s="373"/>
    </row>
    <row r="26" spans="2:57" s="2" customFormat="1" ht="14.45" customHeight="1">
      <c r="B26" s="48"/>
      <c r="C26" s="49"/>
      <c r="D26" s="50" t="s">
        <v>40</v>
      </c>
      <c r="E26" s="49"/>
      <c r="F26" s="50" t="s">
        <v>41</v>
      </c>
      <c r="G26" s="49"/>
      <c r="H26" s="49"/>
      <c r="I26" s="49"/>
      <c r="J26" s="49"/>
      <c r="K26" s="49"/>
      <c r="L26" s="383">
        <v>0.21</v>
      </c>
      <c r="M26" s="384"/>
      <c r="N26" s="384"/>
      <c r="O26" s="384"/>
      <c r="P26" s="49"/>
      <c r="Q26" s="49"/>
      <c r="R26" s="49"/>
      <c r="S26" s="49"/>
      <c r="T26" s="49"/>
      <c r="U26" s="49"/>
      <c r="V26" s="49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49"/>
      <c r="AG26" s="49"/>
      <c r="AH26" s="49"/>
      <c r="AI26" s="49"/>
      <c r="AJ26" s="49"/>
      <c r="AK26" s="385">
        <f>ROUND(AV51,2)</f>
        <v>0</v>
      </c>
      <c r="AL26" s="384"/>
      <c r="AM26" s="384"/>
      <c r="AN26" s="384"/>
      <c r="AO26" s="384"/>
      <c r="AP26" s="49"/>
      <c r="AQ26" s="51"/>
      <c r="BE26" s="373"/>
    </row>
    <row r="27" spans="2:57" s="2" customFormat="1" ht="14.45" customHeight="1">
      <c r="B27" s="48"/>
      <c r="C27" s="49"/>
      <c r="D27" s="49"/>
      <c r="E27" s="49"/>
      <c r="F27" s="50" t="s">
        <v>42</v>
      </c>
      <c r="G27" s="49"/>
      <c r="H27" s="49"/>
      <c r="I27" s="49"/>
      <c r="J27" s="49"/>
      <c r="K27" s="49"/>
      <c r="L27" s="383">
        <v>0.15</v>
      </c>
      <c r="M27" s="384"/>
      <c r="N27" s="384"/>
      <c r="O27" s="384"/>
      <c r="P27" s="49"/>
      <c r="Q27" s="49"/>
      <c r="R27" s="49"/>
      <c r="S27" s="49"/>
      <c r="T27" s="49"/>
      <c r="U27" s="49"/>
      <c r="V27" s="49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49"/>
      <c r="AG27" s="49"/>
      <c r="AH27" s="49"/>
      <c r="AI27" s="49"/>
      <c r="AJ27" s="49"/>
      <c r="AK27" s="385">
        <f>ROUND(AW51,2)</f>
        <v>0</v>
      </c>
      <c r="AL27" s="384"/>
      <c r="AM27" s="384"/>
      <c r="AN27" s="384"/>
      <c r="AO27" s="384"/>
      <c r="AP27" s="49"/>
      <c r="AQ27" s="51"/>
      <c r="BE27" s="373"/>
    </row>
    <row r="28" spans="2:57" s="2" customFormat="1" ht="14.45" customHeight="1" hidden="1">
      <c r="B28" s="48"/>
      <c r="C28" s="49"/>
      <c r="D28" s="49"/>
      <c r="E28" s="49"/>
      <c r="F28" s="50" t="s">
        <v>43</v>
      </c>
      <c r="G28" s="49"/>
      <c r="H28" s="49"/>
      <c r="I28" s="49"/>
      <c r="J28" s="49"/>
      <c r="K28" s="49"/>
      <c r="L28" s="383">
        <v>0.21</v>
      </c>
      <c r="M28" s="384"/>
      <c r="N28" s="384"/>
      <c r="O28" s="384"/>
      <c r="P28" s="49"/>
      <c r="Q28" s="49"/>
      <c r="R28" s="49"/>
      <c r="S28" s="49"/>
      <c r="T28" s="49"/>
      <c r="U28" s="49"/>
      <c r="V28" s="49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49"/>
      <c r="AG28" s="49"/>
      <c r="AH28" s="49"/>
      <c r="AI28" s="49"/>
      <c r="AJ28" s="49"/>
      <c r="AK28" s="385">
        <v>0</v>
      </c>
      <c r="AL28" s="384"/>
      <c r="AM28" s="384"/>
      <c r="AN28" s="384"/>
      <c r="AO28" s="384"/>
      <c r="AP28" s="49"/>
      <c r="AQ28" s="51"/>
      <c r="BE28" s="373"/>
    </row>
    <row r="29" spans="2:57" s="2" customFormat="1" ht="14.45" customHeight="1" hidden="1">
      <c r="B29" s="48"/>
      <c r="C29" s="49"/>
      <c r="D29" s="49"/>
      <c r="E29" s="49"/>
      <c r="F29" s="50" t="s">
        <v>44</v>
      </c>
      <c r="G29" s="49"/>
      <c r="H29" s="49"/>
      <c r="I29" s="49"/>
      <c r="J29" s="49"/>
      <c r="K29" s="49"/>
      <c r="L29" s="383">
        <v>0.15</v>
      </c>
      <c r="M29" s="384"/>
      <c r="N29" s="384"/>
      <c r="O29" s="384"/>
      <c r="P29" s="49"/>
      <c r="Q29" s="49"/>
      <c r="R29" s="49"/>
      <c r="S29" s="49"/>
      <c r="T29" s="49"/>
      <c r="U29" s="49"/>
      <c r="V29" s="49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49"/>
      <c r="AG29" s="49"/>
      <c r="AH29" s="49"/>
      <c r="AI29" s="49"/>
      <c r="AJ29" s="49"/>
      <c r="AK29" s="385">
        <v>0</v>
      </c>
      <c r="AL29" s="384"/>
      <c r="AM29" s="384"/>
      <c r="AN29" s="384"/>
      <c r="AO29" s="384"/>
      <c r="AP29" s="49"/>
      <c r="AQ29" s="51"/>
      <c r="BE29" s="373"/>
    </row>
    <row r="30" spans="2:57" s="2" customFormat="1" ht="14.45" customHeight="1" hidden="1">
      <c r="B30" s="48"/>
      <c r="C30" s="49"/>
      <c r="D30" s="49"/>
      <c r="E30" s="49"/>
      <c r="F30" s="50" t="s">
        <v>45</v>
      </c>
      <c r="G30" s="49"/>
      <c r="H30" s="49"/>
      <c r="I30" s="49"/>
      <c r="J30" s="49"/>
      <c r="K30" s="49"/>
      <c r="L30" s="383">
        <v>0</v>
      </c>
      <c r="M30" s="384"/>
      <c r="N30" s="384"/>
      <c r="O30" s="384"/>
      <c r="P30" s="49"/>
      <c r="Q30" s="49"/>
      <c r="R30" s="49"/>
      <c r="S30" s="49"/>
      <c r="T30" s="49"/>
      <c r="U30" s="49"/>
      <c r="V30" s="49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49"/>
      <c r="AG30" s="49"/>
      <c r="AH30" s="49"/>
      <c r="AI30" s="49"/>
      <c r="AJ30" s="49"/>
      <c r="AK30" s="385">
        <v>0</v>
      </c>
      <c r="AL30" s="384"/>
      <c r="AM30" s="384"/>
      <c r="AN30" s="384"/>
      <c r="AO30" s="384"/>
      <c r="AP30" s="49"/>
      <c r="AQ30" s="51"/>
      <c r="BE30" s="373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73"/>
    </row>
    <row r="32" spans="2:57" s="1" customFormat="1" ht="25.9" customHeight="1">
      <c r="B32" s="42"/>
      <c r="C32" s="52"/>
      <c r="D32" s="53" t="s">
        <v>46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47</v>
      </c>
      <c r="U32" s="54"/>
      <c r="V32" s="54"/>
      <c r="W32" s="54"/>
      <c r="X32" s="386" t="s">
        <v>48</v>
      </c>
      <c r="Y32" s="387"/>
      <c r="Z32" s="387"/>
      <c r="AA32" s="387"/>
      <c r="AB32" s="387"/>
      <c r="AC32" s="54"/>
      <c r="AD32" s="54"/>
      <c r="AE32" s="54"/>
      <c r="AF32" s="54"/>
      <c r="AG32" s="54"/>
      <c r="AH32" s="54"/>
      <c r="AI32" s="54"/>
      <c r="AJ32" s="54"/>
      <c r="AK32" s="388">
        <f>SUM(AK23:AK30)</f>
        <v>0</v>
      </c>
      <c r="AL32" s="387"/>
      <c r="AM32" s="387"/>
      <c r="AN32" s="387"/>
      <c r="AO32" s="389"/>
      <c r="AP32" s="52"/>
      <c r="AQ32" s="56"/>
      <c r="BE32" s="373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49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17025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90" t="str">
        <f>K6</f>
        <v>Nástavba domov pro seniory, Pilníkov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 xml:space="preserve"> 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2" t="str">
        <f>IF(AN8="","",AN8)</f>
        <v>17. 2. 2018</v>
      </c>
      <c r="AN44" s="392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32</v>
      </c>
      <c r="AJ46" s="64"/>
      <c r="AK46" s="64"/>
      <c r="AL46" s="64"/>
      <c r="AM46" s="393" t="str">
        <f>IF(E17="","",E17)</f>
        <v xml:space="preserve"> </v>
      </c>
      <c r="AN46" s="393"/>
      <c r="AO46" s="393"/>
      <c r="AP46" s="393"/>
      <c r="AQ46" s="64"/>
      <c r="AR46" s="62"/>
      <c r="AS46" s="394" t="s">
        <v>50</v>
      </c>
      <c r="AT46" s="395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30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6"/>
      <c r="AT47" s="397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8"/>
      <c r="AT48" s="399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400" t="s">
        <v>51</v>
      </c>
      <c r="D49" s="401"/>
      <c r="E49" s="401"/>
      <c r="F49" s="401"/>
      <c r="G49" s="401"/>
      <c r="H49" s="80"/>
      <c r="I49" s="402" t="s">
        <v>52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53</v>
      </c>
      <c r="AH49" s="401"/>
      <c r="AI49" s="401"/>
      <c r="AJ49" s="401"/>
      <c r="AK49" s="401"/>
      <c r="AL49" s="401"/>
      <c r="AM49" s="401"/>
      <c r="AN49" s="402" t="s">
        <v>54</v>
      </c>
      <c r="AO49" s="401"/>
      <c r="AP49" s="401"/>
      <c r="AQ49" s="81" t="s">
        <v>55</v>
      </c>
      <c r="AR49" s="62"/>
      <c r="AS49" s="82" t="s">
        <v>56</v>
      </c>
      <c r="AT49" s="83" t="s">
        <v>57</v>
      </c>
      <c r="AU49" s="83" t="s">
        <v>58</v>
      </c>
      <c r="AV49" s="83" t="s">
        <v>59</v>
      </c>
      <c r="AW49" s="83" t="s">
        <v>60</v>
      </c>
      <c r="AX49" s="83" t="s">
        <v>61</v>
      </c>
      <c r="AY49" s="83" t="s">
        <v>62</v>
      </c>
      <c r="AZ49" s="83" t="s">
        <v>63</v>
      </c>
      <c r="BA49" s="83" t="s">
        <v>64</v>
      </c>
      <c r="BB49" s="83" t="s">
        <v>65</v>
      </c>
      <c r="BC49" s="83" t="s">
        <v>66</v>
      </c>
      <c r="BD49" s="84" t="s">
        <v>67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68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11">
        <f>ROUND(AG52+SUM(AG56:AG62)+AG66+AG69,2)</f>
        <v>0</v>
      </c>
      <c r="AH51" s="411"/>
      <c r="AI51" s="411"/>
      <c r="AJ51" s="411"/>
      <c r="AK51" s="411"/>
      <c r="AL51" s="411"/>
      <c r="AM51" s="411"/>
      <c r="AN51" s="412">
        <f aca="true" t="shared" si="0" ref="AN51:AN69">SUM(AG51,AT51)</f>
        <v>0</v>
      </c>
      <c r="AO51" s="412"/>
      <c r="AP51" s="412"/>
      <c r="AQ51" s="90" t="s">
        <v>21</v>
      </c>
      <c r="AR51" s="72"/>
      <c r="AS51" s="91">
        <f>ROUND(AS52+SUM(AS56:AS62)+AS66+AS69,2)</f>
        <v>0</v>
      </c>
      <c r="AT51" s="92">
        <f aca="true" t="shared" si="1" ref="AT51:AT69">ROUND(SUM(AV51:AW51),2)</f>
        <v>0</v>
      </c>
      <c r="AU51" s="93">
        <f>ROUND(AU52+SUM(AU56:AU62)+AU66+AU69,5)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ROUND(AZ52+SUM(AZ56:AZ62)+AZ66+AZ69,2)</f>
        <v>0</v>
      </c>
      <c r="BA51" s="92">
        <f>ROUND(BA52+SUM(BA56:BA62)+BA66+BA69,2)</f>
        <v>0</v>
      </c>
      <c r="BB51" s="92">
        <f>ROUND(BB52+SUM(BB56:BB62)+BB66+BB69,2)</f>
        <v>0</v>
      </c>
      <c r="BC51" s="92">
        <f>ROUND(BC52+SUM(BC56:BC62)+BC66+BC69,2)</f>
        <v>0</v>
      </c>
      <c r="BD51" s="94">
        <f>ROUND(BD52+SUM(BD56:BD62)+BD66+BD69,2)</f>
        <v>0</v>
      </c>
      <c r="BS51" s="95" t="s">
        <v>69</v>
      </c>
      <c r="BT51" s="95" t="s">
        <v>70</v>
      </c>
      <c r="BU51" s="96" t="s">
        <v>71</v>
      </c>
      <c r="BV51" s="95" t="s">
        <v>72</v>
      </c>
      <c r="BW51" s="95" t="s">
        <v>7</v>
      </c>
      <c r="BX51" s="95" t="s">
        <v>73</v>
      </c>
      <c r="CL51" s="95" t="s">
        <v>21</v>
      </c>
    </row>
    <row r="52" spans="2:91" s="5" customFormat="1" ht="22.5" customHeight="1">
      <c r="B52" s="97"/>
      <c r="C52" s="98"/>
      <c r="D52" s="407" t="s">
        <v>74</v>
      </c>
      <c r="E52" s="407"/>
      <c r="F52" s="407"/>
      <c r="G52" s="407"/>
      <c r="H52" s="407"/>
      <c r="I52" s="99"/>
      <c r="J52" s="407" t="s">
        <v>75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ROUND(SUM(AG53:AG55),2)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0" t="s">
        <v>76</v>
      </c>
      <c r="AR52" s="101"/>
      <c r="AS52" s="102">
        <f>ROUND(SUM(AS53:AS55),2)</f>
        <v>0</v>
      </c>
      <c r="AT52" s="103">
        <f t="shared" si="1"/>
        <v>0</v>
      </c>
      <c r="AU52" s="104">
        <f>ROUND(SUM(AU53:AU55),5)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ROUND(SUM(AZ53:AZ55),2)</f>
        <v>0</v>
      </c>
      <c r="BA52" s="103">
        <f>ROUND(SUM(BA53:BA55),2)</f>
        <v>0</v>
      </c>
      <c r="BB52" s="103">
        <f>ROUND(SUM(BB53:BB55),2)</f>
        <v>0</v>
      </c>
      <c r="BC52" s="103">
        <f>ROUND(SUM(BC53:BC55),2)</f>
        <v>0</v>
      </c>
      <c r="BD52" s="105">
        <f>ROUND(SUM(BD53:BD55),2)</f>
        <v>0</v>
      </c>
      <c r="BS52" s="106" t="s">
        <v>69</v>
      </c>
      <c r="BT52" s="106" t="s">
        <v>77</v>
      </c>
      <c r="BU52" s="106" t="s">
        <v>71</v>
      </c>
      <c r="BV52" s="106" t="s">
        <v>72</v>
      </c>
      <c r="BW52" s="106" t="s">
        <v>78</v>
      </c>
      <c r="BX52" s="106" t="s">
        <v>7</v>
      </c>
      <c r="CL52" s="106" t="s">
        <v>21</v>
      </c>
      <c r="CM52" s="106" t="s">
        <v>79</v>
      </c>
    </row>
    <row r="53" spans="1:90" s="6" customFormat="1" ht="22.5" customHeight="1">
      <c r="A53" s="107" t="s">
        <v>80</v>
      </c>
      <c r="B53" s="108"/>
      <c r="C53" s="109"/>
      <c r="D53" s="109"/>
      <c r="E53" s="410" t="s">
        <v>81</v>
      </c>
      <c r="F53" s="410"/>
      <c r="G53" s="410"/>
      <c r="H53" s="410"/>
      <c r="I53" s="410"/>
      <c r="J53" s="109"/>
      <c r="K53" s="410" t="s">
        <v>82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'SO01a - Stávající objekt ...'!J29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0" t="s">
        <v>83</v>
      </c>
      <c r="AR53" s="111"/>
      <c r="AS53" s="112">
        <v>0</v>
      </c>
      <c r="AT53" s="113">
        <f t="shared" si="1"/>
        <v>0</v>
      </c>
      <c r="AU53" s="114">
        <f>'SO01a - Stávající objekt ...'!P96</f>
        <v>0</v>
      </c>
      <c r="AV53" s="113">
        <f>'SO01a - Stávající objekt ...'!J32</f>
        <v>0</v>
      </c>
      <c r="AW53" s="113">
        <f>'SO01a - Stávající objekt ...'!J33</f>
        <v>0</v>
      </c>
      <c r="AX53" s="113">
        <f>'SO01a - Stávající objekt ...'!J34</f>
        <v>0</v>
      </c>
      <c r="AY53" s="113">
        <f>'SO01a - Stávající objekt ...'!J35</f>
        <v>0</v>
      </c>
      <c r="AZ53" s="113">
        <f>'SO01a - Stávající objekt ...'!F32</f>
        <v>0</v>
      </c>
      <c r="BA53" s="113">
        <f>'SO01a - Stávající objekt ...'!F33</f>
        <v>0</v>
      </c>
      <c r="BB53" s="113">
        <f>'SO01a - Stávající objekt ...'!F34</f>
        <v>0</v>
      </c>
      <c r="BC53" s="113">
        <f>'SO01a - Stávající objekt ...'!F35</f>
        <v>0</v>
      </c>
      <c r="BD53" s="115">
        <f>'SO01a - Stávající objekt ...'!F36</f>
        <v>0</v>
      </c>
      <c r="BT53" s="116" t="s">
        <v>79</v>
      </c>
      <c r="BV53" s="116" t="s">
        <v>72</v>
      </c>
      <c r="BW53" s="116" t="s">
        <v>84</v>
      </c>
      <c r="BX53" s="116" t="s">
        <v>78</v>
      </c>
      <c r="CL53" s="116" t="s">
        <v>21</v>
      </c>
    </row>
    <row r="54" spans="1:90" s="6" customFormat="1" ht="22.5" customHeight="1">
      <c r="A54" s="107" t="s">
        <v>80</v>
      </c>
      <c r="B54" s="108"/>
      <c r="C54" s="109"/>
      <c r="D54" s="109"/>
      <c r="E54" s="410" t="s">
        <v>85</v>
      </c>
      <c r="F54" s="410"/>
      <c r="G54" s="410"/>
      <c r="H54" s="410"/>
      <c r="I54" s="410"/>
      <c r="J54" s="109"/>
      <c r="K54" s="410" t="s">
        <v>86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08">
        <f>'SO01b - Stávající objekt ...'!J29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0" t="s">
        <v>83</v>
      </c>
      <c r="AR54" s="111"/>
      <c r="AS54" s="112">
        <v>0</v>
      </c>
      <c r="AT54" s="113">
        <f t="shared" si="1"/>
        <v>0</v>
      </c>
      <c r="AU54" s="114">
        <f>'SO01b - Stávající objekt ...'!P105</f>
        <v>0</v>
      </c>
      <c r="AV54" s="113">
        <f>'SO01b - Stávající objekt ...'!J32</f>
        <v>0</v>
      </c>
      <c r="AW54" s="113">
        <f>'SO01b - Stávající objekt ...'!J33</f>
        <v>0</v>
      </c>
      <c r="AX54" s="113">
        <f>'SO01b - Stávající objekt ...'!J34</f>
        <v>0</v>
      </c>
      <c r="AY54" s="113">
        <f>'SO01b - Stávající objekt ...'!J35</f>
        <v>0</v>
      </c>
      <c r="AZ54" s="113">
        <f>'SO01b - Stávající objekt ...'!F32</f>
        <v>0</v>
      </c>
      <c r="BA54" s="113">
        <f>'SO01b - Stávající objekt ...'!F33</f>
        <v>0</v>
      </c>
      <c r="BB54" s="113">
        <f>'SO01b - Stávající objekt ...'!F34</f>
        <v>0</v>
      </c>
      <c r="BC54" s="113">
        <f>'SO01b - Stávající objekt ...'!F35</f>
        <v>0</v>
      </c>
      <c r="BD54" s="115">
        <f>'SO01b - Stávající objekt ...'!F36</f>
        <v>0</v>
      </c>
      <c r="BT54" s="116" t="s">
        <v>79</v>
      </c>
      <c r="BV54" s="116" t="s">
        <v>72</v>
      </c>
      <c r="BW54" s="116" t="s">
        <v>87</v>
      </c>
      <c r="BX54" s="116" t="s">
        <v>78</v>
      </c>
      <c r="CL54" s="116" t="s">
        <v>21</v>
      </c>
    </row>
    <row r="55" spans="1:90" s="6" customFormat="1" ht="22.5" customHeight="1">
      <c r="A55" s="107" t="s">
        <v>80</v>
      </c>
      <c r="B55" s="108"/>
      <c r="C55" s="109"/>
      <c r="D55" s="109"/>
      <c r="E55" s="410" t="s">
        <v>88</v>
      </c>
      <c r="F55" s="410"/>
      <c r="G55" s="410"/>
      <c r="H55" s="410"/>
      <c r="I55" s="410"/>
      <c r="J55" s="109"/>
      <c r="K55" s="410" t="s">
        <v>89</v>
      </c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'SO02 - Navržený objekt - 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0" t="s">
        <v>83</v>
      </c>
      <c r="AR55" s="111"/>
      <c r="AS55" s="112">
        <v>0</v>
      </c>
      <c r="AT55" s="113">
        <f t="shared" si="1"/>
        <v>0</v>
      </c>
      <c r="AU55" s="114">
        <f>'SO02 - Navržený objekt - ...'!P96</f>
        <v>0</v>
      </c>
      <c r="AV55" s="113">
        <f>'SO02 - Navržený objekt - ...'!J32</f>
        <v>0</v>
      </c>
      <c r="AW55" s="113">
        <f>'SO02 - Navržený objekt - ...'!J33</f>
        <v>0</v>
      </c>
      <c r="AX55" s="113">
        <f>'SO02 - Navržený objekt - ...'!J34</f>
        <v>0</v>
      </c>
      <c r="AY55" s="113">
        <f>'SO02 - Navržený objekt - ...'!J35</f>
        <v>0</v>
      </c>
      <c r="AZ55" s="113">
        <f>'SO02 - Navržený objekt - ...'!F32</f>
        <v>0</v>
      </c>
      <c r="BA55" s="113">
        <f>'SO02 - Navržený objekt - ...'!F33</f>
        <v>0</v>
      </c>
      <c r="BB55" s="113">
        <f>'SO02 - Navržený objekt - ...'!F34</f>
        <v>0</v>
      </c>
      <c r="BC55" s="113">
        <f>'SO02 - Navržený objekt - ...'!F35</f>
        <v>0</v>
      </c>
      <c r="BD55" s="115">
        <f>'SO02 - Navržený objekt - ...'!F36</f>
        <v>0</v>
      </c>
      <c r="BT55" s="116" t="s">
        <v>79</v>
      </c>
      <c r="BV55" s="116" t="s">
        <v>72</v>
      </c>
      <c r="BW55" s="116" t="s">
        <v>90</v>
      </c>
      <c r="BX55" s="116" t="s">
        <v>78</v>
      </c>
      <c r="CL55" s="116" t="s">
        <v>21</v>
      </c>
    </row>
    <row r="56" spans="1:91" s="5" customFormat="1" ht="22.5" customHeight="1">
      <c r="A56" s="107" t="s">
        <v>80</v>
      </c>
      <c r="B56" s="97"/>
      <c r="C56" s="98"/>
      <c r="D56" s="407" t="s">
        <v>91</v>
      </c>
      <c r="E56" s="407"/>
      <c r="F56" s="407"/>
      <c r="G56" s="407"/>
      <c r="H56" s="407"/>
      <c r="I56" s="99"/>
      <c r="J56" s="407" t="s">
        <v>91</v>
      </c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4">
        <f>'ZTI - ZTI'!J27</f>
        <v>0</v>
      </c>
      <c r="AH56" s="405"/>
      <c r="AI56" s="405"/>
      <c r="AJ56" s="405"/>
      <c r="AK56" s="405"/>
      <c r="AL56" s="405"/>
      <c r="AM56" s="405"/>
      <c r="AN56" s="404">
        <f t="shared" si="0"/>
        <v>0</v>
      </c>
      <c r="AO56" s="405"/>
      <c r="AP56" s="405"/>
      <c r="AQ56" s="100" t="s">
        <v>76</v>
      </c>
      <c r="AR56" s="101"/>
      <c r="AS56" s="102">
        <v>0</v>
      </c>
      <c r="AT56" s="103">
        <f t="shared" si="1"/>
        <v>0</v>
      </c>
      <c r="AU56" s="104">
        <f>'ZTI - ZTI'!P88</f>
        <v>0</v>
      </c>
      <c r="AV56" s="103">
        <f>'ZTI - ZTI'!J30</f>
        <v>0</v>
      </c>
      <c r="AW56" s="103">
        <f>'ZTI - ZTI'!J31</f>
        <v>0</v>
      </c>
      <c r="AX56" s="103">
        <f>'ZTI - ZTI'!J32</f>
        <v>0</v>
      </c>
      <c r="AY56" s="103">
        <f>'ZTI - ZTI'!J33</f>
        <v>0</v>
      </c>
      <c r="AZ56" s="103">
        <f>'ZTI - ZTI'!F30</f>
        <v>0</v>
      </c>
      <c r="BA56" s="103">
        <f>'ZTI - ZTI'!F31</f>
        <v>0</v>
      </c>
      <c r="BB56" s="103">
        <f>'ZTI - ZTI'!F32</f>
        <v>0</v>
      </c>
      <c r="BC56" s="103">
        <f>'ZTI - ZTI'!F33</f>
        <v>0</v>
      </c>
      <c r="BD56" s="105">
        <f>'ZTI - ZTI'!F34</f>
        <v>0</v>
      </c>
      <c r="BT56" s="106" t="s">
        <v>77</v>
      </c>
      <c r="BV56" s="106" t="s">
        <v>72</v>
      </c>
      <c r="BW56" s="106" t="s">
        <v>92</v>
      </c>
      <c r="BX56" s="106" t="s">
        <v>7</v>
      </c>
      <c r="CL56" s="106" t="s">
        <v>21</v>
      </c>
      <c r="CM56" s="106" t="s">
        <v>79</v>
      </c>
    </row>
    <row r="57" spans="1:91" s="5" customFormat="1" ht="22.5" customHeight="1">
      <c r="A57" s="107" t="s">
        <v>80</v>
      </c>
      <c r="B57" s="97"/>
      <c r="C57" s="98"/>
      <c r="D57" s="407" t="s">
        <v>93</v>
      </c>
      <c r="E57" s="407"/>
      <c r="F57" s="407"/>
      <c r="G57" s="407"/>
      <c r="H57" s="407"/>
      <c r="I57" s="99"/>
      <c r="J57" s="407" t="s">
        <v>94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'UT - ZAŘÍZENÍ PRO VYTÁPĚN...'!J27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0" t="s">
        <v>76</v>
      </c>
      <c r="AR57" s="101"/>
      <c r="AS57" s="102">
        <v>0</v>
      </c>
      <c r="AT57" s="103">
        <f t="shared" si="1"/>
        <v>0</v>
      </c>
      <c r="AU57" s="104">
        <f>'UT - ZAŘÍZENÍ PRO VYTÁPĚN...'!P81</f>
        <v>0</v>
      </c>
      <c r="AV57" s="103">
        <f>'UT - ZAŘÍZENÍ PRO VYTÁPĚN...'!J30</f>
        <v>0</v>
      </c>
      <c r="AW57" s="103">
        <f>'UT - ZAŘÍZENÍ PRO VYTÁPĚN...'!J31</f>
        <v>0</v>
      </c>
      <c r="AX57" s="103">
        <f>'UT - ZAŘÍZENÍ PRO VYTÁPĚN...'!J32</f>
        <v>0</v>
      </c>
      <c r="AY57" s="103">
        <f>'UT - ZAŘÍZENÍ PRO VYTÁPĚN...'!J33</f>
        <v>0</v>
      </c>
      <c r="AZ57" s="103">
        <f>'UT - ZAŘÍZENÍ PRO VYTÁPĚN...'!F30</f>
        <v>0</v>
      </c>
      <c r="BA57" s="103">
        <f>'UT - ZAŘÍZENÍ PRO VYTÁPĚN...'!F31</f>
        <v>0</v>
      </c>
      <c r="BB57" s="103">
        <f>'UT - ZAŘÍZENÍ PRO VYTÁPĚN...'!F32</f>
        <v>0</v>
      </c>
      <c r="BC57" s="103">
        <f>'UT - ZAŘÍZENÍ PRO VYTÁPĚN...'!F33</f>
        <v>0</v>
      </c>
      <c r="BD57" s="105">
        <f>'UT - ZAŘÍZENÍ PRO VYTÁPĚN...'!F34</f>
        <v>0</v>
      </c>
      <c r="BT57" s="106" t="s">
        <v>77</v>
      </c>
      <c r="BV57" s="106" t="s">
        <v>72</v>
      </c>
      <c r="BW57" s="106" t="s">
        <v>95</v>
      </c>
      <c r="BX57" s="106" t="s">
        <v>7</v>
      </c>
      <c r="CL57" s="106" t="s">
        <v>21</v>
      </c>
      <c r="CM57" s="106" t="s">
        <v>79</v>
      </c>
    </row>
    <row r="58" spans="1:91" s="5" customFormat="1" ht="22.5" customHeight="1">
      <c r="A58" s="107" t="s">
        <v>80</v>
      </c>
      <c r="B58" s="97"/>
      <c r="C58" s="98"/>
      <c r="D58" s="407" t="s">
        <v>96</v>
      </c>
      <c r="E58" s="407"/>
      <c r="F58" s="407"/>
      <c r="G58" s="407"/>
      <c r="H58" s="407"/>
      <c r="I58" s="99"/>
      <c r="J58" s="407" t="s">
        <v>97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'SIL - Silnoproudé rozvody'!J27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0" t="s">
        <v>76</v>
      </c>
      <c r="AR58" s="101"/>
      <c r="AS58" s="102">
        <v>0</v>
      </c>
      <c r="AT58" s="103">
        <f t="shared" si="1"/>
        <v>0</v>
      </c>
      <c r="AU58" s="104">
        <f>'SIL - Silnoproudé rozvody'!P89</f>
        <v>0</v>
      </c>
      <c r="AV58" s="103">
        <f>'SIL - Silnoproudé rozvody'!J30</f>
        <v>0</v>
      </c>
      <c r="AW58" s="103">
        <f>'SIL - Silnoproudé rozvody'!J31</f>
        <v>0</v>
      </c>
      <c r="AX58" s="103">
        <f>'SIL - Silnoproudé rozvody'!J32</f>
        <v>0</v>
      </c>
      <c r="AY58" s="103">
        <f>'SIL - Silnoproudé rozvody'!J33</f>
        <v>0</v>
      </c>
      <c r="AZ58" s="103">
        <f>'SIL - Silnoproudé rozvody'!F30</f>
        <v>0</v>
      </c>
      <c r="BA58" s="103">
        <f>'SIL - Silnoproudé rozvody'!F31</f>
        <v>0</v>
      </c>
      <c r="BB58" s="103">
        <f>'SIL - Silnoproudé rozvody'!F32</f>
        <v>0</v>
      </c>
      <c r="BC58" s="103">
        <f>'SIL - Silnoproudé rozvody'!F33</f>
        <v>0</v>
      </c>
      <c r="BD58" s="105">
        <f>'SIL - Silnoproudé rozvody'!F34</f>
        <v>0</v>
      </c>
      <c r="BT58" s="106" t="s">
        <v>77</v>
      </c>
      <c r="BV58" s="106" t="s">
        <v>72</v>
      </c>
      <c r="BW58" s="106" t="s">
        <v>98</v>
      </c>
      <c r="BX58" s="106" t="s">
        <v>7</v>
      </c>
      <c r="CL58" s="106" t="s">
        <v>21</v>
      </c>
      <c r="CM58" s="106" t="s">
        <v>79</v>
      </c>
    </row>
    <row r="59" spans="1:91" s="5" customFormat="1" ht="22.5" customHeight="1">
      <c r="A59" s="107" t="s">
        <v>80</v>
      </c>
      <c r="B59" s="97"/>
      <c r="C59" s="98"/>
      <c r="D59" s="407" t="s">
        <v>99</v>
      </c>
      <c r="E59" s="407"/>
      <c r="F59" s="407"/>
      <c r="G59" s="407"/>
      <c r="H59" s="407"/>
      <c r="I59" s="99"/>
      <c r="J59" s="407" t="s">
        <v>100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'SL - Slaboproudé rozvody'!J27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0" t="s">
        <v>76</v>
      </c>
      <c r="AR59" s="101"/>
      <c r="AS59" s="102">
        <v>0</v>
      </c>
      <c r="AT59" s="103">
        <f t="shared" si="1"/>
        <v>0</v>
      </c>
      <c r="AU59" s="104">
        <f>'SL - Slaboproudé rozvody'!P78</f>
        <v>0</v>
      </c>
      <c r="AV59" s="103">
        <f>'SL - Slaboproudé rozvody'!J30</f>
        <v>0</v>
      </c>
      <c r="AW59" s="103">
        <f>'SL - Slaboproudé rozvody'!J31</f>
        <v>0</v>
      </c>
      <c r="AX59" s="103">
        <f>'SL - Slaboproudé rozvody'!J32</f>
        <v>0</v>
      </c>
      <c r="AY59" s="103">
        <f>'SL - Slaboproudé rozvody'!J33</f>
        <v>0</v>
      </c>
      <c r="AZ59" s="103">
        <f>'SL - Slaboproudé rozvody'!F30</f>
        <v>0</v>
      </c>
      <c r="BA59" s="103">
        <f>'SL - Slaboproudé rozvody'!F31</f>
        <v>0</v>
      </c>
      <c r="BB59" s="103">
        <f>'SL - Slaboproudé rozvody'!F32</f>
        <v>0</v>
      </c>
      <c r="BC59" s="103">
        <f>'SL - Slaboproudé rozvody'!F33</f>
        <v>0</v>
      </c>
      <c r="BD59" s="105">
        <f>'SL - Slaboproudé rozvody'!F34</f>
        <v>0</v>
      </c>
      <c r="BT59" s="106" t="s">
        <v>77</v>
      </c>
      <c r="BV59" s="106" t="s">
        <v>72</v>
      </c>
      <c r="BW59" s="106" t="s">
        <v>101</v>
      </c>
      <c r="BX59" s="106" t="s">
        <v>7</v>
      </c>
      <c r="CL59" s="106" t="s">
        <v>21</v>
      </c>
      <c r="CM59" s="106" t="s">
        <v>79</v>
      </c>
    </row>
    <row r="60" spans="1:91" s="5" customFormat="1" ht="22.5" customHeight="1">
      <c r="A60" s="107" t="s">
        <v>80</v>
      </c>
      <c r="B60" s="97"/>
      <c r="C60" s="98"/>
      <c r="D60" s="407" t="s">
        <v>102</v>
      </c>
      <c r="E60" s="407"/>
      <c r="F60" s="407"/>
      <c r="G60" s="407"/>
      <c r="H60" s="407"/>
      <c r="I60" s="99"/>
      <c r="J60" s="407" t="s">
        <v>103</v>
      </c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4">
        <f>'KS - Komunikační systém'!J27</f>
        <v>0</v>
      </c>
      <c r="AH60" s="405"/>
      <c r="AI60" s="405"/>
      <c r="AJ60" s="405"/>
      <c r="AK60" s="405"/>
      <c r="AL60" s="405"/>
      <c r="AM60" s="405"/>
      <c r="AN60" s="404">
        <f t="shared" si="0"/>
        <v>0</v>
      </c>
      <c r="AO60" s="405"/>
      <c r="AP60" s="405"/>
      <c r="AQ60" s="100" t="s">
        <v>76</v>
      </c>
      <c r="AR60" s="101"/>
      <c r="AS60" s="102">
        <v>0</v>
      </c>
      <c r="AT60" s="103">
        <f t="shared" si="1"/>
        <v>0</v>
      </c>
      <c r="AU60" s="104">
        <f>'KS - Komunikační systém'!P78</f>
        <v>0</v>
      </c>
      <c r="AV60" s="103">
        <f>'KS - Komunikační systém'!J30</f>
        <v>0</v>
      </c>
      <c r="AW60" s="103">
        <f>'KS - Komunikační systém'!J31</f>
        <v>0</v>
      </c>
      <c r="AX60" s="103">
        <f>'KS - Komunikační systém'!J32</f>
        <v>0</v>
      </c>
      <c r="AY60" s="103">
        <f>'KS - Komunikační systém'!J33</f>
        <v>0</v>
      </c>
      <c r="AZ60" s="103">
        <f>'KS - Komunikační systém'!F30</f>
        <v>0</v>
      </c>
      <c r="BA60" s="103">
        <f>'KS - Komunikační systém'!F31</f>
        <v>0</v>
      </c>
      <c r="BB60" s="103">
        <f>'KS - Komunikační systém'!F32</f>
        <v>0</v>
      </c>
      <c r="BC60" s="103">
        <f>'KS - Komunikační systém'!F33</f>
        <v>0</v>
      </c>
      <c r="BD60" s="105">
        <f>'KS - Komunikační systém'!F34</f>
        <v>0</v>
      </c>
      <c r="BT60" s="106" t="s">
        <v>77</v>
      </c>
      <c r="BV60" s="106" t="s">
        <v>72</v>
      </c>
      <c r="BW60" s="106" t="s">
        <v>104</v>
      </c>
      <c r="BX60" s="106" t="s">
        <v>7</v>
      </c>
      <c r="CL60" s="106" t="s">
        <v>21</v>
      </c>
      <c r="CM60" s="106" t="s">
        <v>79</v>
      </c>
    </row>
    <row r="61" spans="1:91" s="5" customFormat="1" ht="22.5" customHeight="1">
      <c r="A61" s="107" t="s">
        <v>80</v>
      </c>
      <c r="B61" s="97"/>
      <c r="C61" s="98"/>
      <c r="D61" s="407" t="s">
        <v>105</v>
      </c>
      <c r="E61" s="407"/>
      <c r="F61" s="407"/>
      <c r="G61" s="407"/>
      <c r="H61" s="407"/>
      <c r="I61" s="99"/>
      <c r="J61" s="407" t="s">
        <v>106</v>
      </c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4">
        <f>'VZT - Vzduchotechnika'!J27</f>
        <v>0</v>
      </c>
      <c r="AH61" s="405"/>
      <c r="AI61" s="405"/>
      <c r="AJ61" s="405"/>
      <c r="AK61" s="405"/>
      <c r="AL61" s="405"/>
      <c r="AM61" s="405"/>
      <c r="AN61" s="404">
        <f t="shared" si="0"/>
        <v>0</v>
      </c>
      <c r="AO61" s="405"/>
      <c r="AP61" s="405"/>
      <c r="AQ61" s="100" t="s">
        <v>76</v>
      </c>
      <c r="AR61" s="101"/>
      <c r="AS61" s="102">
        <v>0</v>
      </c>
      <c r="AT61" s="103">
        <f t="shared" si="1"/>
        <v>0</v>
      </c>
      <c r="AU61" s="104">
        <f>'VZT - Vzduchotechnika'!P79</f>
        <v>0</v>
      </c>
      <c r="AV61" s="103">
        <f>'VZT - Vzduchotechnika'!J30</f>
        <v>0</v>
      </c>
      <c r="AW61" s="103">
        <f>'VZT - Vzduchotechnika'!J31</f>
        <v>0</v>
      </c>
      <c r="AX61" s="103">
        <f>'VZT - Vzduchotechnika'!J32</f>
        <v>0</v>
      </c>
      <c r="AY61" s="103">
        <f>'VZT - Vzduchotechnika'!J33</f>
        <v>0</v>
      </c>
      <c r="AZ61" s="103">
        <f>'VZT - Vzduchotechnika'!F30</f>
        <v>0</v>
      </c>
      <c r="BA61" s="103">
        <f>'VZT - Vzduchotechnika'!F31</f>
        <v>0</v>
      </c>
      <c r="BB61" s="103">
        <f>'VZT - Vzduchotechnika'!F32</f>
        <v>0</v>
      </c>
      <c r="BC61" s="103">
        <f>'VZT - Vzduchotechnika'!F33</f>
        <v>0</v>
      </c>
      <c r="BD61" s="105">
        <f>'VZT - Vzduchotechnika'!F34</f>
        <v>0</v>
      </c>
      <c r="BT61" s="106" t="s">
        <v>77</v>
      </c>
      <c r="BV61" s="106" t="s">
        <v>72</v>
      </c>
      <c r="BW61" s="106" t="s">
        <v>107</v>
      </c>
      <c r="BX61" s="106" t="s">
        <v>7</v>
      </c>
      <c r="CL61" s="106" t="s">
        <v>21</v>
      </c>
      <c r="CM61" s="106" t="s">
        <v>79</v>
      </c>
    </row>
    <row r="62" spans="2:91" s="5" customFormat="1" ht="22.5" customHeight="1">
      <c r="B62" s="97"/>
      <c r="C62" s="98"/>
      <c r="D62" s="407" t="s">
        <v>108</v>
      </c>
      <c r="E62" s="407"/>
      <c r="F62" s="407"/>
      <c r="G62" s="407"/>
      <c r="H62" s="407"/>
      <c r="I62" s="99"/>
      <c r="J62" s="407" t="s">
        <v>109</v>
      </c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6">
        <f>ROUND(SUM(AG63:AG65),2)</f>
        <v>0</v>
      </c>
      <c r="AH62" s="405"/>
      <c r="AI62" s="405"/>
      <c r="AJ62" s="405"/>
      <c r="AK62" s="405"/>
      <c r="AL62" s="405"/>
      <c r="AM62" s="405"/>
      <c r="AN62" s="404">
        <f t="shared" si="0"/>
        <v>0</v>
      </c>
      <c r="AO62" s="405"/>
      <c r="AP62" s="405"/>
      <c r="AQ62" s="100" t="s">
        <v>76</v>
      </c>
      <c r="AR62" s="101"/>
      <c r="AS62" s="102">
        <f>ROUND(SUM(AS63:AS65),2)</f>
        <v>0</v>
      </c>
      <c r="AT62" s="103">
        <f t="shared" si="1"/>
        <v>0</v>
      </c>
      <c r="AU62" s="104">
        <f>ROUND(SUM(AU63:AU65),5)</f>
        <v>0</v>
      </c>
      <c r="AV62" s="103">
        <f>ROUND(AZ62*L26,2)</f>
        <v>0</v>
      </c>
      <c r="AW62" s="103">
        <f>ROUND(BA62*L27,2)</f>
        <v>0</v>
      </c>
      <c r="AX62" s="103">
        <f>ROUND(BB62*L26,2)</f>
        <v>0</v>
      </c>
      <c r="AY62" s="103">
        <f>ROUND(BC62*L27,2)</f>
        <v>0</v>
      </c>
      <c r="AZ62" s="103">
        <f>ROUND(SUM(AZ63:AZ65),2)</f>
        <v>0</v>
      </c>
      <c r="BA62" s="103">
        <f>ROUND(SUM(BA63:BA65),2)</f>
        <v>0</v>
      </c>
      <c r="BB62" s="103">
        <f>ROUND(SUM(BB63:BB65),2)</f>
        <v>0</v>
      </c>
      <c r="BC62" s="103">
        <f>ROUND(SUM(BC63:BC65),2)</f>
        <v>0</v>
      </c>
      <c r="BD62" s="105">
        <f>ROUND(SUM(BD63:BD65),2)</f>
        <v>0</v>
      </c>
      <c r="BS62" s="106" t="s">
        <v>69</v>
      </c>
      <c r="BT62" s="106" t="s">
        <v>77</v>
      </c>
      <c r="BU62" s="106" t="s">
        <v>71</v>
      </c>
      <c r="BV62" s="106" t="s">
        <v>72</v>
      </c>
      <c r="BW62" s="106" t="s">
        <v>110</v>
      </c>
      <c r="BX62" s="106" t="s">
        <v>7</v>
      </c>
      <c r="CL62" s="106" t="s">
        <v>21</v>
      </c>
      <c r="CM62" s="106" t="s">
        <v>79</v>
      </c>
    </row>
    <row r="63" spans="1:90" s="6" customFormat="1" ht="22.5" customHeight="1">
      <c r="A63" s="107" t="s">
        <v>80</v>
      </c>
      <c r="B63" s="108"/>
      <c r="C63" s="109"/>
      <c r="D63" s="109"/>
      <c r="E63" s="410" t="s">
        <v>111</v>
      </c>
      <c r="F63" s="410"/>
      <c r="G63" s="410"/>
      <c r="H63" s="410"/>
      <c r="I63" s="410"/>
      <c r="J63" s="109"/>
      <c r="K63" s="410" t="s">
        <v>112</v>
      </c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08">
        <f>'IO01 - Návrácení rozebran...'!J29</f>
        <v>0</v>
      </c>
      <c r="AH63" s="409"/>
      <c r="AI63" s="409"/>
      <c r="AJ63" s="409"/>
      <c r="AK63" s="409"/>
      <c r="AL63" s="409"/>
      <c r="AM63" s="409"/>
      <c r="AN63" s="408">
        <f t="shared" si="0"/>
        <v>0</v>
      </c>
      <c r="AO63" s="409"/>
      <c r="AP63" s="409"/>
      <c r="AQ63" s="110" t="s">
        <v>83</v>
      </c>
      <c r="AR63" s="111"/>
      <c r="AS63" s="112">
        <v>0</v>
      </c>
      <c r="AT63" s="113">
        <f t="shared" si="1"/>
        <v>0</v>
      </c>
      <c r="AU63" s="114">
        <f>'IO01 - Návrácení rozebran...'!P87</f>
        <v>0</v>
      </c>
      <c r="AV63" s="113">
        <f>'IO01 - Návrácení rozebran...'!J32</f>
        <v>0</v>
      </c>
      <c r="AW63" s="113">
        <f>'IO01 - Návrácení rozebran...'!J33</f>
        <v>0</v>
      </c>
      <c r="AX63" s="113">
        <f>'IO01 - Návrácení rozebran...'!J34</f>
        <v>0</v>
      </c>
      <c r="AY63" s="113">
        <f>'IO01 - Návrácení rozebran...'!J35</f>
        <v>0</v>
      </c>
      <c r="AZ63" s="113">
        <f>'IO01 - Návrácení rozebran...'!F32</f>
        <v>0</v>
      </c>
      <c r="BA63" s="113">
        <f>'IO01 - Návrácení rozebran...'!F33</f>
        <v>0</v>
      </c>
      <c r="BB63" s="113">
        <f>'IO01 - Návrácení rozebran...'!F34</f>
        <v>0</v>
      </c>
      <c r="BC63" s="113">
        <f>'IO01 - Návrácení rozebran...'!F35</f>
        <v>0</v>
      </c>
      <c r="BD63" s="115">
        <f>'IO01 - Návrácení rozebran...'!F36</f>
        <v>0</v>
      </c>
      <c r="BT63" s="116" t="s">
        <v>79</v>
      </c>
      <c r="BV63" s="116" t="s">
        <v>72</v>
      </c>
      <c r="BW63" s="116" t="s">
        <v>113</v>
      </c>
      <c r="BX63" s="116" t="s">
        <v>110</v>
      </c>
      <c r="CL63" s="116" t="s">
        <v>21</v>
      </c>
    </row>
    <row r="64" spans="1:90" s="6" customFormat="1" ht="22.5" customHeight="1">
      <c r="A64" s="107" t="s">
        <v>80</v>
      </c>
      <c r="B64" s="108"/>
      <c r="C64" s="109"/>
      <c r="D64" s="109"/>
      <c r="E64" s="410" t="s">
        <v>114</v>
      </c>
      <c r="F64" s="410"/>
      <c r="G64" s="410"/>
      <c r="H64" s="410"/>
      <c r="I64" s="410"/>
      <c r="J64" s="109"/>
      <c r="K64" s="410" t="s">
        <v>115</v>
      </c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08">
        <f>'IO02 - Navržená zpevněná ...'!J29</f>
        <v>0</v>
      </c>
      <c r="AH64" s="409"/>
      <c r="AI64" s="409"/>
      <c r="AJ64" s="409"/>
      <c r="AK64" s="409"/>
      <c r="AL64" s="409"/>
      <c r="AM64" s="409"/>
      <c r="AN64" s="408">
        <f t="shared" si="0"/>
        <v>0</v>
      </c>
      <c r="AO64" s="409"/>
      <c r="AP64" s="409"/>
      <c r="AQ64" s="110" t="s">
        <v>83</v>
      </c>
      <c r="AR64" s="111"/>
      <c r="AS64" s="112">
        <v>0</v>
      </c>
      <c r="AT64" s="113">
        <f t="shared" si="1"/>
        <v>0</v>
      </c>
      <c r="AU64" s="114">
        <f>'IO02 - Navržená zpevněná ...'!P86</f>
        <v>0</v>
      </c>
      <c r="AV64" s="113">
        <f>'IO02 - Navržená zpevněná ...'!J32</f>
        <v>0</v>
      </c>
      <c r="AW64" s="113">
        <f>'IO02 - Navržená zpevněná ...'!J33</f>
        <v>0</v>
      </c>
      <c r="AX64" s="113">
        <f>'IO02 - Navržená zpevněná ...'!J34</f>
        <v>0</v>
      </c>
      <c r="AY64" s="113">
        <f>'IO02 - Navržená zpevněná ...'!J35</f>
        <v>0</v>
      </c>
      <c r="AZ64" s="113">
        <f>'IO02 - Navržená zpevněná ...'!F32</f>
        <v>0</v>
      </c>
      <c r="BA64" s="113">
        <f>'IO02 - Navržená zpevněná ...'!F33</f>
        <v>0</v>
      </c>
      <c r="BB64" s="113">
        <f>'IO02 - Navržená zpevněná ...'!F34</f>
        <v>0</v>
      </c>
      <c r="BC64" s="113">
        <f>'IO02 - Navržená zpevněná ...'!F35</f>
        <v>0</v>
      </c>
      <c r="BD64" s="115">
        <f>'IO02 - Navržená zpevněná ...'!F36</f>
        <v>0</v>
      </c>
      <c r="BT64" s="116" t="s">
        <v>79</v>
      </c>
      <c r="BV64" s="116" t="s">
        <v>72</v>
      </c>
      <c r="BW64" s="116" t="s">
        <v>116</v>
      </c>
      <c r="BX64" s="116" t="s">
        <v>110</v>
      </c>
      <c r="CL64" s="116" t="s">
        <v>21</v>
      </c>
    </row>
    <row r="65" spans="1:90" s="6" customFormat="1" ht="22.5" customHeight="1">
      <c r="A65" s="107" t="s">
        <v>80</v>
      </c>
      <c r="B65" s="108"/>
      <c r="C65" s="109"/>
      <c r="D65" s="109"/>
      <c r="E65" s="410" t="s">
        <v>117</v>
      </c>
      <c r="F65" s="410"/>
      <c r="G65" s="410"/>
      <c r="H65" s="410"/>
      <c r="I65" s="410"/>
      <c r="J65" s="109"/>
      <c r="K65" s="410" t="s">
        <v>118</v>
      </c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08">
        <f>'IO03 - Navržená palisáda'!J29</f>
        <v>0</v>
      </c>
      <c r="AH65" s="409"/>
      <c r="AI65" s="409"/>
      <c r="AJ65" s="409"/>
      <c r="AK65" s="409"/>
      <c r="AL65" s="409"/>
      <c r="AM65" s="409"/>
      <c r="AN65" s="408">
        <f t="shared" si="0"/>
        <v>0</v>
      </c>
      <c r="AO65" s="409"/>
      <c r="AP65" s="409"/>
      <c r="AQ65" s="110" t="s">
        <v>83</v>
      </c>
      <c r="AR65" s="111"/>
      <c r="AS65" s="112">
        <v>0</v>
      </c>
      <c r="AT65" s="113">
        <f t="shared" si="1"/>
        <v>0</v>
      </c>
      <c r="AU65" s="114">
        <f>'IO03 - Navržená palisáda'!P87</f>
        <v>0</v>
      </c>
      <c r="AV65" s="113">
        <f>'IO03 - Navržená palisáda'!J32</f>
        <v>0</v>
      </c>
      <c r="AW65" s="113">
        <f>'IO03 - Navržená palisáda'!J33</f>
        <v>0</v>
      </c>
      <c r="AX65" s="113">
        <f>'IO03 - Navržená palisáda'!J34</f>
        <v>0</v>
      </c>
      <c r="AY65" s="113">
        <f>'IO03 - Navržená palisáda'!J35</f>
        <v>0</v>
      </c>
      <c r="AZ65" s="113">
        <f>'IO03 - Navržená palisáda'!F32</f>
        <v>0</v>
      </c>
      <c r="BA65" s="113">
        <f>'IO03 - Navržená palisáda'!F33</f>
        <v>0</v>
      </c>
      <c r="BB65" s="113">
        <f>'IO03 - Navržená palisáda'!F34</f>
        <v>0</v>
      </c>
      <c r="BC65" s="113">
        <f>'IO03 - Navržená palisáda'!F35</f>
        <v>0</v>
      </c>
      <c r="BD65" s="115">
        <f>'IO03 - Navržená palisáda'!F36</f>
        <v>0</v>
      </c>
      <c r="BT65" s="116" t="s">
        <v>79</v>
      </c>
      <c r="BV65" s="116" t="s">
        <v>72</v>
      </c>
      <c r="BW65" s="116" t="s">
        <v>119</v>
      </c>
      <c r="BX65" s="116" t="s">
        <v>110</v>
      </c>
      <c r="CL65" s="116" t="s">
        <v>21</v>
      </c>
    </row>
    <row r="66" spans="2:91" s="5" customFormat="1" ht="22.5" customHeight="1">
      <c r="B66" s="97"/>
      <c r="C66" s="98"/>
      <c r="D66" s="407" t="s">
        <v>120</v>
      </c>
      <c r="E66" s="407"/>
      <c r="F66" s="407"/>
      <c r="G66" s="407"/>
      <c r="H66" s="407"/>
      <c r="I66" s="99"/>
      <c r="J66" s="407" t="s">
        <v>121</v>
      </c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6">
        <f>ROUND(SUM(AG67:AG68),2)</f>
        <v>0</v>
      </c>
      <c r="AH66" s="405"/>
      <c r="AI66" s="405"/>
      <c r="AJ66" s="405"/>
      <c r="AK66" s="405"/>
      <c r="AL66" s="405"/>
      <c r="AM66" s="405"/>
      <c r="AN66" s="404">
        <f t="shared" si="0"/>
        <v>0</v>
      </c>
      <c r="AO66" s="405"/>
      <c r="AP66" s="405"/>
      <c r="AQ66" s="100" t="s">
        <v>76</v>
      </c>
      <c r="AR66" s="101"/>
      <c r="AS66" s="102">
        <f>ROUND(SUM(AS67:AS68),2)</f>
        <v>0</v>
      </c>
      <c r="AT66" s="103">
        <f t="shared" si="1"/>
        <v>0</v>
      </c>
      <c r="AU66" s="104">
        <f>ROUND(SUM(AU67:AU68),5)</f>
        <v>0</v>
      </c>
      <c r="AV66" s="103">
        <f>ROUND(AZ66*L26,2)</f>
        <v>0</v>
      </c>
      <c r="AW66" s="103">
        <f>ROUND(BA66*L27,2)</f>
        <v>0</v>
      </c>
      <c r="AX66" s="103">
        <f>ROUND(BB66*L26,2)</f>
        <v>0</v>
      </c>
      <c r="AY66" s="103">
        <f>ROUND(BC66*L27,2)</f>
        <v>0</v>
      </c>
      <c r="AZ66" s="103">
        <f>ROUND(SUM(AZ67:AZ68),2)</f>
        <v>0</v>
      </c>
      <c r="BA66" s="103">
        <f>ROUND(SUM(BA67:BA68),2)</f>
        <v>0</v>
      </c>
      <c r="BB66" s="103">
        <f>ROUND(SUM(BB67:BB68),2)</f>
        <v>0</v>
      </c>
      <c r="BC66" s="103">
        <f>ROUND(SUM(BC67:BC68),2)</f>
        <v>0</v>
      </c>
      <c r="BD66" s="105">
        <f>ROUND(SUM(BD67:BD68),2)</f>
        <v>0</v>
      </c>
      <c r="BS66" s="106" t="s">
        <v>69</v>
      </c>
      <c r="BT66" s="106" t="s">
        <v>77</v>
      </c>
      <c r="BU66" s="106" t="s">
        <v>71</v>
      </c>
      <c r="BV66" s="106" t="s">
        <v>72</v>
      </c>
      <c r="BW66" s="106" t="s">
        <v>122</v>
      </c>
      <c r="BX66" s="106" t="s">
        <v>7</v>
      </c>
      <c r="CL66" s="106" t="s">
        <v>21</v>
      </c>
      <c r="CM66" s="106" t="s">
        <v>79</v>
      </c>
    </row>
    <row r="67" spans="1:90" s="6" customFormat="1" ht="22.5" customHeight="1">
      <c r="A67" s="107" t="s">
        <v>80</v>
      </c>
      <c r="B67" s="108"/>
      <c r="C67" s="109"/>
      <c r="D67" s="109"/>
      <c r="E67" s="410" t="s">
        <v>123</v>
      </c>
      <c r="F67" s="410"/>
      <c r="G67" s="410"/>
      <c r="H67" s="410"/>
      <c r="I67" s="410"/>
      <c r="J67" s="109"/>
      <c r="K67" s="410" t="s">
        <v>124</v>
      </c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08">
        <f>'SU01 - Spádování a zatrav...'!J29</f>
        <v>0</v>
      </c>
      <c r="AH67" s="409"/>
      <c r="AI67" s="409"/>
      <c r="AJ67" s="409"/>
      <c r="AK67" s="409"/>
      <c r="AL67" s="409"/>
      <c r="AM67" s="409"/>
      <c r="AN67" s="408">
        <f t="shared" si="0"/>
        <v>0</v>
      </c>
      <c r="AO67" s="409"/>
      <c r="AP67" s="409"/>
      <c r="AQ67" s="110" t="s">
        <v>83</v>
      </c>
      <c r="AR67" s="111"/>
      <c r="AS67" s="112">
        <v>0</v>
      </c>
      <c r="AT67" s="113">
        <f t="shared" si="1"/>
        <v>0</v>
      </c>
      <c r="AU67" s="114">
        <f>'SU01 - Spádování a zatrav...'!P85</f>
        <v>0</v>
      </c>
      <c r="AV67" s="113">
        <f>'SU01 - Spádování a zatrav...'!J32</f>
        <v>0</v>
      </c>
      <c r="AW67" s="113">
        <f>'SU01 - Spádování a zatrav...'!J33</f>
        <v>0</v>
      </c>
      <c r="AX67" s="113">
        <f>'SU01 - Spádování a zatrav...'!J34</f>
        <v>0</v>
      </c>
      <c r="AY67" s="113">
        <f>'SU01 - Spádování a zatrav...'!J35</f>
        <v>0</v>
      </c>
      <c r="AZ67" s="113">
        <f>'SU01 - Spádování a zatrav...'!F32</f>
        <v>0</v>
      </c>
      <c r="BA67" s="113">
        <f>'SU01 - Spádování a zatrav...'!F33</f>
        <v>0</v>
      </c>
      <c r="BB67" s="113">
        <f>'SU01 - Spádování a zatrav...'!F34</f>
        <v>0</v>
      </c>
      <c r="BC67" s="113">
        <f>'SU01 - Spádování a zatrav...'!F35</f>
        <v>0</v>
      </c>
      <c r="BD67" s="115">
        <f>'SU01 - Spádování a zatrav...'!F36</f>
        <v>0</v>
      </c>
      <c r="BT67" s="116" t="s">
        <v>79</v>
      </c>
      <c r="BV67" s="116" t="s">
        <v>72</v>
      </c>
      <c r="BW67" s="116" t="s">
        <v>125</v>
      </c>
      <c r="BX67" s="116" t="s">
        <v>122</v>
      </c>
      <c r="CL67" s="116" t="s">
        <v>21</v>
      </c>
    </row>
    <row r="68" spans="1:90" s="6" customFormat="1" ht="22.5" customHeight="1">
      <c r="A68" s="107" t="s">
        <v>80</v>
      </c>
      <c r="B68" s="108"/>
      <c r="C68" s="109"/>
      <c r="D68" s="109"/>
      <c r="E68" s="410" t="s">
        <v>126</v>
      </c>
      <c r="F68" s="410"/>
      <c r="G68" s="410"/>
      <c r="H68" s="410"/>
      <c r="I68" s="410"/>
      <c r="J68" s="109"/>
      <c r="K68" s="410" t="s">
        <v>127</v>
      </c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08">
        <f>'SU02 - Okapový chodníček'!J29</f>
        <v>0</v>
      </c>
      <c r="AH68" s="409"/>
      <c r="AI68" s="409"/>
      <c r="AJ68" s="409"/>
      <c r="AK68" s="409"/>
      <c r="AL68" s="409"/>
      <c r="AM68" s="409"/>
      <c r="AN68" s="408">
        <f t="shared" si="0"/>
        <v>0</v>
      </c>
      <c r="AO68" s="409"/>
      <c r="AP68" s="409"/>
      <c r="AQ68" s="110" t="s">
        <v>83</v>
      </c>
      <c r="AR68" s="111"/>
      <c r="AS68" s="112">
        <v>0</v>
      </c>
      <c r="AT68" s="113">
        <f t="shared" si="1"/>
        <v>0</v>
      </c>
      <c r="AU68" s="114">
        <f>'SU02 - Okapový chodníček'!P86</f>
        <v>0</v>
      </c>
      <c r="AV68" s="113">
        <f>'SU02 - Okapový chodníček'!J32</f>
        <v>0</v>
      </c>
      <c r="AW68" s="113">
        <f>'SU02 - Okapový chodníček'!J33</f>
        <v>0</v>
      </c>
      <c r="AX68" s="113">
        <f>'SU02 - Okapový chodníček'!J34</f>
        <v>0</v>
      </c>
      <c r="AY68" s="113">
        <f>'SU02 - Okapový chodníček'!J35</f>
        <v>0</v>
      </c>
      <c r="AZ68" s="113">
        <f>'SU02 - Okapový chodníček'!F32</f>
        <v>0</v>
      </c>
      <c r="BA68" s="113">
        <f>'SU02 - Okapový chodníček'!F33</f>
        <v>0</v>
      </c>
      <c r="BB68" s="113">
        <f>'SU02 - Okapový chodníček'!F34</f>
        <v>0</v>
      </c>
      <c r="BC68" s="113">
        <f>'SU02 - Okapový chodníček'!F35</f>
        <v>0</v>
      </c>
      <c r="BD68" s="115">
        <f>'SU02 - Okapový chodníček'!F36</f>
        <v>0</v>
      </c>
      <c r="BT68" s="116" t="s">
        <v>79</v>
      </c>
      <c r="BV68" s="116" t="s">
        <v>72</v>
      </c>
      <c r="BW68" s="116" t="s">
        <v>128</v>
      </c>
      <c r="BX68" s="116" t="s">
        <v>122</v>
      </c>
      <c r="CL68" s="116" t="s">
        <v>21</v>
      </c>
    </row>
    <row r="69" spans="1:91" s="5" customFormat="1" ht="22.5" customHeight="1">
      <c r="A69" s="107" t="s">
        <v>80</v>
      </c>
      <c r="B69" s="97"/>
      <c r="C69" s="98"/>
      <c r="D69" s="407" t="s">
        <v>129</v>
      </c>
      <c r="E69" s="407"/>
      <c r="F69" s="407"/>
      <c r="G69" s="407"/>
      <c r="H69" s="407"/>
      <c r="I69" s="99"/>
      <c r="J69" s="407" t="s">
        <v>130</v>
      </c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4">
        <f>'VRN - Vedlejší rozpočtové...'!J27</f>
        <v>0</v>
      </c>
      <c r="AH69" s="405"/>
      <c r="AI69" s="405"/>
      <c r="AJ69" s="405"/>
      <c r="AK69" s="405"/>
      <c r="AL69" s="405"/>
      <c r="AM69" s="405"/>
      <c r="AN69" s="404">
        <f t="shared" si="0"/>
        <v>0</v>
      </c>
      <c r="AO69" s="405"/>
      <c r="AP69" s="405"/>
      <c r="AQ69" s="100" t="s">
        <v>76</v>
      </c>
      <c r="AR69" s="101"/>
      <c r="AS69" s="117">
        <v>0</v>
      </c>
      <c r="AT69" s="118">
        <f t="shared" si="1"/>
        <v>0</v>
      </c>
      <c r="AU69" s="119">
        <f>'VRN - Vedlejší rozpočtové...'!P80</f>
        <v>0</v>
      </c>
      <c r="AV69" s="118">
        <f>'VRN - Vedlejší rozpočtové...'!J30</f>
        <v>0</v>
      </c>
      <c r="AW69" s="118">
        <f>'VRN - Vedlejší rozpočtové...'!J31</f>
        <v>0</v>
      </c>
      <c r="AX69" s="118">
        <f>'VRN - Vedlejší rozpočtové...'!J32</f>
        <v>0</v>
      </c>
      <c r="AY69" s="118">
        <f>'VRN - Vedlejší rozpočtové...'!J33</f>
        <v>0</v>
      </c>
      <c r="AZ69" s="118">
        <f>'VRN - Vedlejší rozpočtové...'!F30</f>
        <v>0</v>
      </c>
      <c r="BA69" s="118">
        <f>'VRN - Vedlejší rozpočtové...'!F31</f>
        <v>0</v>
      </c>
      <c r="BB69" s="118">
        <f>'VRN - Vedlejší rozpočtové...'!F32</f>
        <v>0</v>
      </c>
      <c r="BC69" s="118">
        <f>'VRN - Vedlejší rozpočtové...'!F33</f>
        <v>0</v>
      </c>
      <c r="BD69" s="120">
        <f>'VRN - Vedlejší rozpočtové...'!F34</f>
        <v>0</v>
      </c>
      <c r="BT69" s="106" t="s">
        <v>77</v>
      </c>
      <c r="BV69" s="106" t="s">
        <v>72</v>
      </c>
      <c r="BW69" s="106" t="s">
        <v>131</v>
      </c>
      <c r="BX69" s="106" t="s">
        <v>7</v>
      </c>
      <c r="CL69" s="106" t="s">
        <v>21</v>
      </c>
      <c r="CM69" s="106" t="s">
        <v>79</v>
      </c>
    </row>
    <row r="70" spans="2:44" s="1" customFormat="1" ht="30" customHeight="1">
      <c r="B70" s="42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2"/>
    </row>
    <row r="71" spans="2:44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62"/>
    </row>
  </sheetData>
  <sheetProtection algorithmName="SHA-512" hashValue="uT3eQFWUb8nd+a7jhORM1xDw6ajHlX2/ugW7I8aTAgJdSszVh71dllpcIcS/KVFCUvRqy93pKTPw5OaK2/Cr8Q==" saltValue="Kyo/Kt/8Ejw+duXsVFqw5A==" spinCount="100000" sheet="1" objects="1" scenarios="1" formatCells="0" formatColumns="0" formatRows="0" sort="0" autoFilter="0"/>
  <mergeCells count="109">
    <mergeCell ref="AG51:AM51"/>
    <mergeCell ref="AN51:AP51"/>
    <mergeCell ref="AR2:BE2"/>
    <mergeCell ref="AN67:AP67"/>
    <mergeCell ref="AG67:AM67"/>
    <mergeCell ref="E67:I67"/>
    <mergeCell ref="K67:AF67"/>
    <mergeCell ref="AN68:AP68"/>
    <mergeCell ref="AG68:AM68"/>
    <mergeCell ref="E68:I68"/>
    <mergeCell ref="K68:AF68"/>
    <mergeCell ref="AN69:AP69"/>
    <mergeCell ref="AG69:AM69"/>
    <mergeCell ref="D69:H69"/>
    <mergeCell ref="J69:AF69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3" location="'SO01a - Stávající objekt ...'!C2" display="/"/>
    <hyperlink ref="A54" location="'SO01b - Stávající objekt ...'!C2" display="/"/>
    <hyperlink ref="A55" location="'SO02 - Navržený objekt - ...'!C2" display="/"/>
    <hyperlink ref="A56" location="'ZTI - ZTI'!C2" display="/"/>
    <hyperlink ref="A57" location="'UT - ZAŘÍZENÍ PRO VYTÁPĚN...'!C2" display="/"/>
    <hyperlink ref="A58" location="'SIL - Silnoproudé rozvody'!C2" display="/"/>
    <hyperlink ref="A59" location="'SL - Slaboproudé rozvody'!C2" display="/"/>
    <hyperlink ref="A60" location="'KS - Komunikační systém'!C2" display="/"/>
    <hyperlink ref="A61" location="'VZT - Vzduchotechnika'!C2" display="/"/>
    <hyperlink ref="A63" location="'IO01 - Návrácení rozebran...'!C2" display="/"/>
    <hyperlink ref="A64" location="'IO02 - Navržená zpevněná ...'!C2" display="/"/>
    <hyperlink ref="A65" location="'IO03 - Navržená palisáda'!C2" display="/"/>
    <hyperlink ref="A67" location="'SU01 - Spádování a zatrav...'!C2" display="/"/>
    <hyperlink ref="A68" location="'SU02 - Okapový chodníček'!C2" display="/"/>
    <hyperlink ref="A6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s="1" customFormat="1" ht="13.5">
      <c r="B8" s="42"/>
      <c r="C8" s="43"/>
      <c r="D8" s="38" t="s">
        <v>149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417" t="s">
        <v>3120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17. 2. 2018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29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30" t="s">
        <v>28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30" t="s">
        <v>29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9"/>
      <c r="J23" s="43"/>
      <c r="K23" s="46"/>
    </row>
    <row r="24" spans="2:11" s="7" customFormat="1" ht="22.5" customHeight="1">
      <c r="B24" s="132"/>
      <c r="C24" s="133"/>
      <c r="D24" s="133"/>
      <c r="E24" s="379" t="s">
        <v>21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36</v>
      </c>
      <c r="E27" s="43"/>
      <c r="F27" s="43"/>
      <c r="G27" s="43"/>
      <c r="H27" s="43"/>
      <c r="I27" s="129"/>
      <c r="J27" s="139">
        <f>ROUND(J79,2)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40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41">
        <f>ROUND(SUM(BE79:BE146),2)</f>
        <v>0</v>
      </c>
      <c r="G30" s="43"/>
      <c r="H30" s="43"/>
      <c r="I30" s="142">
        <v>0.21</v>
      </c>
      <c r="J30" s="141">
        <f>ROUND(ROUND((SUM(BE79:BE146)),2)*I30,2)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41">
        <f>ROUND(SUM(BF79:BF146),2)</f>
        <v>0</v>
      </c>
      <c r="G31" s="43"/>
      <c r="H31" s="43"/>
      <c r="I31" s="142">
        <v>0.15</v>
      </c>
      <c r="J31" s="141">
        <f>ROUND(ROUND((SUM(BF79:BF146)),2)*I31,2)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41">
        <f>ROUND(SUM(BG79:BG146),2)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41">
        <f>ROUND(SUM(BH79:BH146),2)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1">
        <f>ROUND(SUM(BI79:BI146),2)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46</v>
      </c>
      <c r="E36" s="80"/>
      <c r="F36" s="80"/>
      <c r="G36" s="145" t="s">
        <v>47</v>
      </c>
      <c r="H36" s="146" t="s">
        <v>48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160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22.5" customHeight="1">
      <c r="B45" s="42"/>
      <c r="C45" s="43"/>
      <c r="D45" s="43"/>
      <c r="E45" s="414" t="str">
        <f>E7</f>
        <v>Nástavba domov pro seniory, Pilníkov</v>
      </c>
      <c r="F45" s="415"/>
      <c r="G45" s="415"/>
      <c r="H45" s="415"/>
      <c r="I45" s="129"/>
      <c r="J45" s="43"/>
      <c r="K45" s="46"/>
    </row>
    <row r="46" spans="2:11" s="1" customFormat="1" ht="14.45" customHeight="1">
      <c r="B46" s="42"/>
      <c r="C46" s="38" t="s">
        <v>149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3.25" customHeight="1">
      <c r="B47" s="42"/>
      <c r="C47" s="43"/>
      <c r="D47" s="43"/>
      <c r="E47" s="417" t="str">
        <f>E9</f>
        <v>VZT - Vzduchotechnika</v>
      </c>
      <c r="F47" s="416"/>
      <c r="G47" s="416"/>
      <c r="H47" s="416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30" t="s">
        <v>25</v>
      </c>
      <c r="J49" s="131" t="str">
        <f>IF(J12="","",J12)</f>
        <v>17. 2. 2018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161</v>
      </c>
      <c r="D54" s="143"/>
      <c r="E54" s="143"/>
      <c r="F54" s="143"/>
      <c r="G54" s="143"/>
      <c r="H54" s="143"/>
      <c r="I54" s="156"/>
      <c r="J54" s="157" t="s">
        <v>162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163</v>
      </c>
      <c r="D56" s="43"/>
      <c r="E56" s="43"/>
      <c r="F56" s="43"/>
      <c r="G56" s="43"/>
      <c r="H56" s="43"/>
      <c r="I56" s="129"/>
      <c r="J56" s="139">
        <f>J79</f>
        <v>0</v>
      </c>
      <c r="K56" s="46"/>
      <c r="AU56" s="25" t="s">
        <v>164</v>
      </c>
    </row>
    <row r="57" spans="2:11" s="8" customFormat="1" ht="24.95" customHeight="1">
      <c r="B57" s="160"/>
      <c r="C57" s="161"/>
      <c r="D57" s="162" t="s">
        <v>3121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8" customFormat="1" ht="24.95" customHeight="1">
      <c r="B58" s="160"/>
      <c r="C58" s="161"/>
      <c r="D58" s="162" t="s">
        <v>3122</v>
      </c>
      <c r="E58" s="163"/>
      <c r="F58" s="163"/>
      <c r="G58" s="163"/>
      <c r="H58" s="163"/>
      <c r="I58" s="164"/>
      <c r="J58" s="165">
        <f>J125</f>
        <v>0</v>
      </c>
      <c r="K58" s="166"/>
    </row>
    <row r="59" spans="2:11" s="8" customFormat="1" ht="24.95" customHeight="1">
      <c r="B59" s="160"/>
      <c r="C59" s="161"/>
      <c r="D59" s="162" t="s">
        <v>3123</v>
      </c>
      <c r="E59" s="163"/>
      <c r="F59" s="163"/>
      <c r="G59" s="163"/>
      <c r="H59" s="163"/>
      <c r="I59" s="164"/>
      <c r="J59" s="165">
        <f>J142</f>
        <v>0</v>
      </c>
      <c r="K59" s="166"/>
    </row>
    <row r="60" spans="2:11" s="1" customFormat="1" ht="21.75" customHeight="1">
      <c r="B60" s="42"/>
      <c r="C60" s="43"/>
      <c r="D60" s="43"/>
      <c r="E60" s="43"/>
      <c r="F60" s="43"/>
      <c r="G60" s="43"/>
      <c r="H60" s="43"/>
      <c r="I60" s="129"/>
      <c r="J60" s="43"/>
      <c r="K60" s="46"/>
    </row>
    <row r="61" spans="2:11" s="1" customFormat="1" ht="6.95" customHeight="1">
      <c r="B61" s="57"/>
      <c r="C61" s="58"/>
      <c r="D61" s="58"/>
      <c r="E61" s="58"/>
      <c r="F61" s="58"/>
      <c r="G61" s="58"/>
      <c r="H61" s="58"/>
      <c r="I61" s="150"/>
      <c r="J61" s="58"/>
      <c r="K61" s="59"/>
    </row>
    <row r="65" spans="2:12" s="1" customFormat="1" ht="6.95" customHeight="1">
      <c r="B65" s="60"/>
      <c r="C65" s="61"/>
      <c r="D65" s="61"/>
      <c r="E65" s="61"/>
      <c r="F65" s="61"/>
      <c r="G65" s="61"/>
      <c r="H65" s="61"/>
      <c r="I65" s="153"/>
      <c r="J65" s="61"/>
      <c r="K65" s="61"/>
      <c r="L65" s="62"/>
    </row>
    <row r="66" spans="2:12" s="1" customFormat="1" ht="36.95" customHeight="1">
      <c r="B66" s="42"/>
      <c r="C66" s="63" t="s">
        <v>179</v>
      </c>
      <c r="D66" s="64"/>
      <c r="E66" s="64"/>
      <c r="F66" s="64"/>
      <c r="G66" s="64"/>
      <c r="H66" s="64"/>
      <c r="I66" s="174"/>
      <c r="J66" s="64"/>
      <c r="K66" s="64"/>
      <c r="L66" s="62"/>
    </row>
    <row r="67" spans="2:12" s="1" customFormat="1" ht="6.95" customHeight="1">
      <c r="B67" s="42"/>
      <c r="C67" s="64"/>
      <c r="D67" s="64"/>
      <c r="E67" s="64"/>
      <c r="F67" s="64"/>
      <c r="G67" s="64"/>
      <c r="H67" s="64"/>
      <c r="I67" s="174"/>
      <c r="J67" s="64"/>
      <c r="K67" s="64"/>
      <c r="L67" s="62"/>
    </row>
    <row r="68" spans="2:12" s="1" customFormat="1" ht="14.45" customHeight="1">
      <c r="B68" s="42"/>
      <c r="C68" s="66" t="s">
        <v>18</v>
      </c>
      <c r="D68" s="64"/>
      <c r="E68" s="64"/>
      <c r="F68" s="64"/>
      <c r="G68" s="64"/>
      <c r="H68" s="64"/>
      <c r="I68" s="174"/>
      <c r="J68" s="64"/>
      <c r="K68" s="64"/>
      <c r="L68" s="62"/>
    </row>
    <row r="69" spans="2:12" s="1" customFormat="1" ht="22.5" customHeight="1">
      <c r="B69" s="42"/>
      <c r="C69" s="64"/>
      <c r="D69" s="64"/>
      <c r="E69" s="418" t="str">
        <f>E7</f>
        <v>Nástavba domov pro seniory, Pilníkov</v>
      </c>
      <c r="F69" s="419"/>
      <c r="G69" s="419"/>
      <c r="H69" s="419"/>
      <c r="I69" s="174"/>
      <c r="J69" s="64"/>
      <c r="K69" s="64"/>
      <c r="L69" s="62"/>
    </row>
    <row r="70" spans="2:12" s="1" customFormat="1" ht="14.45" customHeight="1">
      <c r="B70" s="42"/>
      <c r="C70" s="66" t="s">
        <v>149</v>
      </c>
      <c r="D70" s="64"/>
      <c r="E70" s="64"/>
      <c r="F70" s="64"/>
      <c r="G70" s="64"/>
      <c r="H70" s="64"/>
      <c r="I70" s="174"/>
      <c r="J70" s="64"/>
      <c r="K70" s="64"/>
      <c r="L70" s="62"/>
    </row>
    <row r="71" spans="2:12" s="1" customFormat="1" ht="23.25" customHeight="1">
      <c r="B71" s="42"/>
      <c r="C71" s="64"/>
      <c r="D71" s="64"/>
      <c r="E71" s="390" t="str">
        <f>E9</f>
        <v>VZT - Vzduchotechnika</v>
      </c>
      <c r="F71" s="420"/>
      <c r="G71" s="420"/>
      <c r="H71" s="420"/>
      <c r="I71" s="174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18" customHeight="1">
      <c r="B73" s="42"/>
      <c r="C73" s="66" t="s">
        <v>23</v>
      </c>
      <c r="D73" s="64"/>
      <c r="E73" s="64"/>
      <c r="F73" s="177" t="str">
        <f>F12</f>
        <v xml:space="preserve"> </v>
      </c>
      <c r="G73" s="64"/>
      <c r="H73" s="64"/>
      <c r="I73" s="178" t="s">
        <v>25</v>
      </c>
      <c r="J73" s="74" t="str">
        <f>IF(J12="","",J12)</f>
        <v>17. 2. 2018</v>
      </c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4"/>
      <c r="J74" s="64"/>
      <c r="K74" s="64"/>
      <c r="L74" s="62"/>
    </row>
    <row r="75" spans="2:12" s="1" customFormat="1" ht="13.5">
      <c r="B75" s="42"/>
      <c r="C75" s="66" t="s">
        <v>27</v>
      </c>
      <c r="D75" s="64"/>
      <c r="E75" s="64"/>
      <c r="F75" s="177" t="str">
        <f>E15</f>
        <v xml:space="preserve"> </v>
      </c>
      <c r="G75" s="64"/>
      <c r="H75" s="64"/>
      <c r="I75" s="178" t="s">
        <v>32</v>
      </c>
      <c r="J75" s="177" t="str">
        <f>E21</f>
        <v xml:space="preserve"> </v>
      </c>
      <c r="K75" s="64"/>
      <c r="L75" s="62"/>
    </row>
    <row r="76" spans="2:12" s="1" customFormat="1" ht="14.45" customHeight="1">
      <c r="B76" s="42"/>
      <c r="C76" s="66" t="s">
        <v>30</v>
      </c>
      <c r="D76" s="64"/>
      <c r="E76" s="64"/>
      <c r="F76" s="177" t="str">
        <f>IF(E18="","",E18)</f>
        <v/>
      </c>
      <c r="G76" s="64"/>
      <c r="H76" s="64"/>
      <c r="I76" s="174"/>
      <c r="J76" s="64"/>
      <c r="K76" s="64"/>
      <c r="L76" s="62"/>
    </row>
    <row r="77" spans="2:12" s="1" customFormat="1" ht="10.35" customHeight="1">
      <c r="B77" s="42"/>
      <c r="C77" s="64"/>
      <c r="D77" s="64"/>
      <c r="E77" s="64"/>
      <c r="F77" s="64"/>
      <c r="G77" s="64"/>
      <c r="H77" s="64"/>
      <c r="I77" s="174"/>
      <c r="J77" s="64"/>
      <c r="K77" s="64"/>
      <c r="L77" s="62"/>
    </row>
    <row r="78" spans="2:20" s="10" customFormat="1" ht="29.25" customHeight="1">
      <c r="B78" s="179"/>
      <c r="C78" s="180" t="s">
        <v>180</v>
      </c>
      <c r="D78" s="181" t="s">
        <v>55</v>
      </c>
      <c r="E78" s="181" t="s">
        <v>51</v>
      </c>
      <c r="F78" s="181" t="s">
        <v>181</v>
      </c>
      <c r="G78" s="181" t="s">
        <v>182</v>
      </c>
      <c r="H78" s="181" t="s">
        <v>183</v>
      </c>
      <c r="I78" s="182" t="s">
        <v>184</v>
      </c>
      <c r="J78" s="181" t="s">
        <v>162</v>
      </c>
      <c r="K78" s="183" t="s">
        <v>185</v>
      </c>
      <c r="L78" s="184"/>
      <c r="M78" s="82" t="s">
        <v>186</v>
      </c>
      <c r="N78" s="83" t="s">
        <v>40</v>
      </c>
      <c r="O78" s="83" t="s">
        <v>187</v>
      </c>
      <c r="P78" s="83" t="s">
        <v>188</v>
      </c>
      <c r="Q78" s="83" t="s">
        <v>189</v>
      </c>
      <c r="R78" s="83" t="s">
        <v>190</v>
      </c>
      <c r="S78" s="83" t="s">
        <v>191</v>
      </c>
      <c r="T78" s="84" t="s">
        <v>192</v>
      </c>
    </row>
    <row r="79" spans="2:63" s="1" customFormat="1" ht="29.25" customHeight="1">
      <c r="B79" s="42"/>
      <c r="C79" s="88" t="s">
        <v>163</v>
      </c>
      <c r="D79" s="64"/>
      <c r="E79" s="64"/>
      <c r="F79" s="64"/>
      <c r="G79" s="64"/>
      <c r="H79" s="64"/>
      <c r="I79" s="174"/>
      <c r="J79" s="185">
        <f>BK79</f>
        <v>0</v>
      </c>
      <c r="K79" s="64"/>
      <c r="L79" s="62"/>
      <c r="M79" s="85"/>
      <c r="N79" s="86"/>
      <c r="O79" s="86"/>
      <c r="P79" s="186">
        <f>P80+P125+P142</f>
        <v>0</v>
      </c>
      <c r="Q79" s="86"/>
      <c r="R79" s="186">
        <f>R80+R125+R142</f>
        <v>0</v>
      </c>
      <c r="S79" s="86"/>
      <c r="T79" s="187">
        <f>T80+T125+T142</f>
        <v>0</v>
      </c>
      <c r="AT79" s="25" t="s">
        <v>69</v>
      </c>
      <c r="AU79" s="25" t="s">
        <v>164</v>
      </c>
      <c r="BK79" s="188">
        <f>BK80+BK125+BK142</f>
        <v>0</v>
      </c>
    </row>
    <row r="80" spans="2:63" s="11" customFormat="1" ht="37.35" customHeight="1">
      <c r="B80" s="189"/>
      <c r="C80" s="190"/>
      <c r="D80" s="203" t="s">
        <v>69</v>
      </c>
      <c r="E80" s="285" t="s">
        <v>77</v>
      </c>
      <c r="F80" s="285" t="s">
        <v>3124</v>
      </c>
      <c r="G80" s="190"/>
      <c r="H80" s="190"/>
      <c r="I80" s="193"/>
      <c r="J80" s="286">
        <f>BK80</f>
        <v>0</v>
      </c>
      <c r="K80" s="190"/>
      <c r="L80" s="195"/>
      <c r="M80" s="196"/>
      <c r="N80" s="197"/>
      <c r="O80" s="197"/>
      <c r="P80" s="198">
        <f>SUM(P81:P124)</f>
        <v>0</v>
      </c>
      <c r="Q80" s="197"/>
      <c r="R80" s="198">
        <f>SUM(R81:R124)</f>
        <v>0</v>
      </c>
      <c r="S80" s="197"/>
      <c r="T80" s="199">
        <f>SUM(T81:T124)</f>
        <v>0</v>
      </c>
      <c r="AR80" s="200" t="s">
        <v>77</v>
      </c>
      <c r="AT80" s="201" t="s">
        <v>69</v>
      </c>
      <c r="AU80" s="201" t="s">
        <v>70</v>
      </c>
      <c r="AY80" s="200" t="s">
        <v>195</v>
      </c>
      <c r="BK80" s="202">
        <f>SUM(BK81:BK124)</f>
        <v>0</v>
      </c>
    </row>
    <row r="81" spans="2:65" s="1" customFormat="1" ht="31.5" customHeight="1">
      <c r="B81" s="42"/>
      <c r="C81" s="206" t="s">
        <v>77</v>
      </c>
      <c r="D81" s="206" t="s">
        <v>198</v>
      </c>
      <c r="E81" s="207" t="s">
        <v>3125</v>
      </c>
      <c r="F81" s="208" t="s">
        <v>3126</v>
      </c>
      <c r="G81" s="209" t="s">
        <v>2885</v>
      </c>
      <c r="H81" s="210">
        <v>1</v>
      </c>
      <c r="I81" s="211"/>
      <c r="J81" s="212">
        <f>ROUND(I81*H81,2)</f>
        <v>0</v>
      </c>
      <c r="K81" s="208" t="s">
        <v>21</v>
      </c>
      <c r="L81" s="62"/>
      <c r="M81" s="213" t="s">
        <v>21</v>
      </c>
      <c r="N81" s="214" t="s">
        <v>41</v>
      </c>
      <c r="O81" s="43"/>
      <c r="P81" s="215">
        <f>O81*H81</f>
        <v>0</v>
      </c>
      <c r="Q81" s="215">
        <v>0</v>
      </c>
      <c r="R81" s="215">
        <f>Q81*H81</f>
        <v>0</v>
      </c>
      <c r="S81" s="215">
        <v>0</v>
      </c>
      <c r="T81" s="216">
        <f>S81*H81</f>
        <v>0</v>
      </c>
      <c r="AR81" s="25" t="s">
        <v>203</v>
      </c>
      <c r="AT81" s="25" t="s">
        <v>198</v>
      </c>
      <c r="AU81" s="25" t="s">
        <v>77</v>
      </c>
      <c r="AY81" s="25" t="s">
        <v>195</v>
      </c>
      <c r="BE81" s="217">
        <f>IF(N81="základní",J81,0)</f>
        <v>0</v>
      </c>
      <c r="BF81" s="217">
        <f>IF(N81="snížená",J81,0)</f>
        <v>0</v>
      </c>
      <c r="BG81" s="217">
        <f>IF(N81="zákl. přenesená",J81,0)</f>
        <v>0</v>
      </c>
      <c r="BH81" s="217">
        <f>IF(N81="sníž. přenesená",J81,0)</f>
        <v>0</v>
      </c>
      <c r="BI81" s="217">
        <f>IF(N81="nulová",J81,0)</f>
        <v>0</v>
      </c>
      <c r="BJ81" s="25" t="s">
        <v>77</v>
      </c>
      <c r="BK81" s="217">
        <f>ROUND(I81*H81,2)</f>
        <v>0</v>
      </c>
      <c r="BL81" s="25" t="s">
        <v>203</v>
      </c>
      <c r="BM81" s="25" t="s">
        <v>79</v>
      </c>
    </row>
    <row r="82" spans="2:47" s="1" customFormat="1" ht="27">
      <c r="B82" s="42"/>
      <c r="C82" s="64"/>
      <c r="D82" s="245" t="s">
        <v>205</v>
      </c>
      <c r="E82" s="64"/>
      <c r="F82" s="255" t="s">
        <v>3126</v>
      </c>
      <c r="G82" s="64"/>
      <c r="H82" s="64"/>
      <c r="I82" s="174"/>
      <c r="J82" s="64"/>
      <c r="K82" s="64"/>
      <c r="L82" s="62"/>
      <c r="M82" s="220"/>
      <c r="N82" s="43"/>
      <c r="O82" s="43"/>
      <c r="P82" s="43"/>
      <c r="Q82" s="43"/>
      <c r="R82" s="43"/>
      <c r="S82" s="43"/>
      <c r="T82" s="79"/>
      <c r="AT82" s="25" t="s">
        <v>205</v>
      </c>
      <c r="AU82" s="25" t="s">
        <v>77</v>
      </c>
    </row>
    <row r="83" spans="2:65" s="1" customFormat="1" ht="31.5" customHeight="1">
      <c r="B83" s="42"/>
      <c r="C83" s="206" t="s">
        <v>79</v>
      </c>
      <c r="D83" s="206" t="s">
        <v>198</v>
      </c>
      <c r="E83" s="207" t="s">
        <v>3127</v>
      </c>
      <c r="F83" s="208" t="s">
        <v>3128</v>
      </c>
      <c r="G83" s="209" t="s">
        <v>2885</v>
      </c>
      <c r="H83" s="210">
        <v>1</v>
      </c>
      <c r="I83" s="211"/>
      <c r="J83" s="212">
        <f>ROUND(I83*H83,2)</f>
        <v>0</v>
      </c>
      <c r="K83" s="208" t="s">
        <v>21</v>
      </c>
      <c r="L83" s="62"/>
      <c r="M83" s="213" t="s">
        <v>21</v>
      </c>
      <c r="N83" s="214" t="s">
        <v>41</v>
      </c>
      <c r="O83" s="43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AR83" s="25" t="s">
        <v>203</v>
      </c>
      <c r="AT83" s="25" t="s">
        <v>198</v>
      </c>
      <c r="AU83" s="25" t="s">
        <v>77</v>
      </c>
      <c r="AY83" s="25" t="s">
        <v>195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25" t="s">
        <v>77</v>
      </c>
      <c r="BK83" s="217">
        <f>ROUND(I83*H83,2)</f>
        <v>0</v>
      </c>
      <c r="BL83" s="25" t="s">
        <v>203</v>
      </c>
      <c r="BM83" s="25" t="s">
        <v>203</v>
      </c>
    </row>
    <row r="84" spans="2:47" s="1" customFormat="1" ht="27">
      <c r="B84" s="42"/>
      <c r="C84" s="64"/>
      <c r="D84" s="245" t="s">
        <v>205</v>
      </c>
      <c r="E84" s="64"/>
      <c r="F84" s="255" t="s">
        <v>3128</v>
      </c>
      <c r="G84" s="64"/>
      <c r="H84" s="64"/>
      <c r="I84" s="174"/>
      <c r="J84" s="64"/>
      <c r="K84" s="64"/>
      <c r="L84" s="62"/>
      <c r="M84" s="220"/>
      <c r="N84" s="43"/>
      <c r="O84" s="43"/>
      <c r="P84" s="43"/>
      <c r="Q84" s="43"/>
      <c r="R84" s="43"/>
      <c r="S84" s="43"/>
      <c r="T84" s="79"/>
      <c r="AT84" s="25" t="s">
        <v>205</v>
      </c>
      <c r="AU84" s="25" t="s">
        <v>77</v>
      </c>
    </row>
    <row r="85" spans="2:65" s="1" customFormat="1" ht="31.5" customHeight="1">
      <c r="B85" s="42"/>
      <c r="C85" s="206" t="s">
        <v>196</v>
      </c>
      <c r="D85" s="206" t="s">
        <v>198</v>
      </c>
      <c r="E85" s="207" t="s">
        <v>3129</v>
      </c>
      <c r="F85" s="208" t="s">
        <v>3130</v>
      </c>
      <c r="G85" s="209" t="s">
        <v>2885</v>
      </c>
      <c r="H85" s="210">
        <v>1</v>
      </c>
      <c r="I85" s="211"/>
      <c r="J85" s="212">
        <f>ROUND(I85*H85,2)</f>
        <v>0</v>
      </c>
      <c r="K85" s="208" t="s">
        <v>21</v>
      </c>
      <c r="L85" s="62"/>
      <c r="M85" s="213" t="s">
        <v>21</v>
      </c>
      <c r="N85" s="214" t="s">
        <v>41</v>
      </c>
      <c r="O85" s="43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AR85" s="25" t="s">
        <v>203</v>
      </c>
      <c r="AT85" s="25" t="s">
        <v>198</v>
      </c>
      <c r="AU85" s="25" t="s">
        <v>77</v>
      </c>
      <c r="AY85" s="25" t="s">
        <v>195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25" t="s">
        <v>77</v>
      </c>
      <c r="BK85" s="217">
        <f>ROUND(I85*H85,2)</f>
        <v>0</v>
      </c>
      <c r="BL85" s="25" t="s">
        <v>203</v>
      </c>
      <c r="BM85" s="25" t="s">
        <v>238</v>
      </c>
    </row>
    <row r="86" spans="2:47" s="1" customFormat="1" ht="27">
      <c r="B86" s="42"/>
      <c r="C86" s="64"/>
      <c r="D86" s="245" t="s">
        <v>205</v>
      </c>
      <c r="E86" s="64"/>
      <c r="F86" s="255" t="s">
        <v>3130</v>
      </c>
      <c r="G86" s="64"/>
      <c r="H86" s="64"/>
      <c r="I86" s="174"/>
      <c r="J86" s="64"/>
      <c r="K86" s="64"/>
      <c r="L86" s="62"/>
      <c r="M86" s="220"/>
      <c r="N86" s="43"/>
      <c r="O86" s="43"/>
      <c r="P86" s="43"/>
      <c r="Q86" s="43"/>
      <c r="R86" s="43"/>
      <c r="S86" s="43"/>
      <c r="T86" s="79"/>
      <c r="AT86" s="25" t="s">
        <v>205</v>
      </c>
      <c r="AU86" s="25" t="s">
        <v>77</v>
      </c>
    </row>
    <row r="87" spans="2:65" s="1" customFormat="1" ht="22.5" customHeight="1">
      <c r="B87" s="42"/>
      <c r="C87" s="206" t="s">
        <v>203</v>
      </c>
      <c r="D87" s="206" t="s">
        <v>198</v>
      </c>
      <c r="E87" s="207" t="s">
        <v>3131</v>
      </c>
      <c r="F87" s="208" t="s">
        <v>3132</v>
      </c>
      <c r="G87" s="209" t="s">
        <v>2885</v>
      </c>
      <c r="H87" s="210">
        <v>4</v>
      </c>
      <c r="I87" s="211"/>
      <c r="J87" s="212">
        <f>ROUND(I87*H87,2)</f>
        <v>0</v>
      </c>
      <c r="K87" s="208" t="s">
        <v>21</v>
      </c>
      <c r="L87" s="62"/>
      <c r="M87" s="213" t="s">
        <v>21</v>
      </c>
      <c r="N87" s="214" t="s">
        <v>41</v>
      </c>
      <c r="O87" s="43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203</v>
      </c>
      <c r="AT87" s="25" t="s">
        <v>198</v>
      </c>
      <c r="AU87" s="25" t="s">
        <v>77</v>
      </c>
      <c r="AY87" s="25" t="s">
        <v>195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77</v>
      </c>
      <c r="BK87" s="217">
        <f>ROUND(I87*H87,2)</f>
        <v>0</v>
      </c>
      <c r="BL87" s="25" t="s">
        <v>203</v>
      </c>
      <c r="BM87" s="25" t="s">
        <v>236</v>
      </c>
    </row>
    <row r="88" spans="2:47" s="1" customFormat="1" ht="13.5">
      <c r="B88" s="42"/>
      <c r="C88" s="64"/>
      <c r="D88" s="245" t="s">
        <v>205</v>
      </c>
      <c r="E88" s="64"/>
      <c r="F88" s="255" t="s">
        <v>3132</v>
      </c>
      <c r="G88" s="64"/>
      <c r="H88" s="64"/>
      <c r="I88" s="174"/>
      <c r="J88" s="64"/>
      <c r="K88" s="64"/>
      <c r="L88" s="62"/>
      <c r="M88" s="220"/>
      <c r="N88" s="43"/>
      <c r="O88" s="43"/>
      <c r="P88" s="43"/>
      <c r="Q88" s="43"/>
      <c r="R88" s="43"/>
      <c r="S88" s="43"/>
      <c r="T88" s="79"/>
      <c r="AT88" s="25" t="s">
        <v>205</v>
      </c>
      <c r="AU88" s="25" t="s">
        <v>77</v>
      </c>
    </row>
    <row r="89" spans="2:65" s="1" customFormat="1" ht="22.5" customHeight="1">
      <c r="B89" s="42"/>
      <c r="C89" s="206" t="s">
        <v>232</v>
      </c>
      <c r="D89" s="206" t="s">
        <v>198</v>
      </c>
      <c r="E89" s="207" t="s">
        <v>3133</v>
      </c>
      <c r="F89" s="208" t="s">
        <v>3134</v>
      </c>
      <c r="G89" s="209" t="s">
        <v>2885</v>
      </c>
      <c r="H89" s="210">
        <v>2</v>
      </c>
      <c r="I89" s="211"/>
      <c r="J89" s="212">
        <f>ROUND(I89*H89,2)</f>
        <v>0</v>
      </c>
      <c r="K89" s="208" t="s">
        <v>21</v>
      </c>
      <c r="L89" s="62"/>
      <c r="M89" s="213" t="s">
        <v>21</v>
      </c>
      <c r="N89" s="214" t="s">
        <v>41</v>
      </c>
      <c r="O89" s="43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AR89" s="25" t="s">
        <v>203</v>
      </c>
      <c r="AT89" s="25" t="s">
        <v>198</v>
      </c>
      <c r="AU89" s="25" t="s">
        <v>77</v>
      </c>
      <c r="AY89" s="25" t="s">
        <v>195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77</v>
      </c>
      <c r="BK89" s="217">
        <f>ROUND(I89*H89,2)</f>
        <v>0</v>
      </c>
      <c r="BL89" s="25" t="s">
        <v>203</v>
      </c>
      <c r="BM89" s="25" t="s">
        <v>261</v>
      </c>
    </row>
    <row r="90" spans="2:47" s="1" customFormat="1" ht="13.5">
      <c r="B90" s="42"/>
      <c r="C90" s="64"/>
      <c r="D90" s="245" t="s">
        <v>205</v>
      </c>
      <c r="E90" s="64"/>
      <c r="F90" s="255" t="s">
        <v>3134</v>
      </c>
      <c r="G90" s="64"/>
      <c r="H90" s="64"/>
      <c r="I90" s="174"/>
      <c r="J90" s="64"/>
      <c r="K90" s="64"/>
      <c r="L90" s="62"/>
      <c r="M90" s="220"/>
      <c r="N90" s="43"/>
      <c r="O90" s="43"/>
      <c r="P90" s="43"/>
      <c r="Q90" s="43"/>
      <c r="R90" s="43"/>
      <c r="S90" s="43"/>
      <c r="T90" s="79"/>
      <c r="AT90" s="25" t="s">
        <v>205</v>
      </c>
      <c r="AU90" s="25" t="s">
        <v>77</v>
      </c>
    </row>
    <row r="91" spans="2:65" s="1" customFormat="1" ht="31.5" customHeight="1">
      <c r="B91" s="42"/>
      <c r="C91" s="206" t="s">
        <v>238</v>
      </c>
      <c r="D91" s="206" t="s">
        <v>198</v>
      </c>
      <c r="E91" s="207" t="s">
        <v>3135</v>
      </c>
      <c r="F91" s="208" t="s">
        <v>3136</v>
      </c>
      <c r="G91" s="209" t="s">
        <v>2885</v>
      </c>
      <c r="H91" s="210">
        <v>1</v>
      </c>
      <c r="I91" s="211"/>
      <c r="J91" s="212">
        <f>ROUND(I91*H91,2)</f>
        <v>0</v>
      </c>
      <c r="K91" s="208" t="s">
        <v>21</v>
      </c>
      <c r="L91" s="62"/>
      <c r="M91" s="213" t="s">
        <v>21</v>
      </c>
      <c r="N91" s="214" t="s">
        <v>41</v>
      </c>
      <c r="O91" s="43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203</v>
      </c>
      <c r="AT91" s="25" t="s">
        <v>198</v>
      </c>
      <c r="AU91" s="25" t="s">
        <v>77</v>
      </c>
      <c r="AY91" s="25" t="s">
        <v>195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77</v>
      </c>
      <c r="BK91" s="217">
        <f>ROUND(I91*H91,2)</f>
        <v>0</v>
      </c>
      <c r="BL91" s="25" t="s">
        <v>203</v>
      </c>
      <c r="BM91" s="25" t="s">
        <v>274</v>
      </c>
    </row>
    <row r="92" spans="2:47" s="1" customFormat="1" ht="27">
      <c r="B92" s="42"/>
      <c r="C92" s="64"/>
      <c r="D92" s="245" t="s">
        <v>205</v>
      </c>
      <c r="E92" s="64"/>
      <c r="F92" s="255" t="s">
        <v>3136</v>
      </c>
      <c r="G92" s="64"/>
      <c r="H92" s="64"/>
      <c r="I92" s="174"/>
      <c r="J92" s="64"/>
      <c r="K92" s="64"/>
      <c r="L92" s="62"/>
      <c r="M92" s="220"/>
      <c r="N92" s="43"/>
      <c r="O92" s="43"/>
      <c r="P92" s="43"/>
      <c r="Q92" s="43"/>
      <c r="R92" s="43"/>
      <c r="S92" s="43"/>
      <c r="T92" s="79"/>
      <c r="AT92" s="25" t="s">
        <v>205</v>
      </c>
      <c r="AU92" s="25" t="s">
        <v>77</v>
      </c>
    </row>
    <row r="93" spans="2:65" s="1" customFormat="1" ht="22.5" customHeight="1">
      <c r="B93" s="42"/>
      <c r="C93" s="206" t="s">
        <v>244</v>
      </c>
      <c r="D93" s="206" t="s">
        <v>198</v>
      </c>
      <c r="E93" s="207" t="s">
        <v>3137</v>
      </c>
      <c r="F93" s="208" t="s">
        <v>3138</v>
      </c>
      <c r="G93" s="209" t="s">
        <v>2885</v>
      </c>
      <c r="H93" s="210">
        <v>2</v>
      </c>
      <c r="I93" s="211"/>
      <c r="J93" s="212">
        <f>ROUND(I93*H93,2)</f>
        <v>0</v>
      </c>
      <c r="K93" s="208" t="s">
        <v>21</v>
      </c>
      <c r="L93" s="62"/>
      <c r="M93" s="213" t="s">
        <v>21</v>
      </c>
      <c r="N93" s="214" t="s">
        <v>41</v>
      </c>
      <c r="O93" s="43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AR93" s="25" t="s">
        <v>203</v>
      </c>
      <c r="AT93" s="25" t="s">
        <v>198</v>
      </c>
      <c r="AU93" s="25" t="s">
        <v>77</v>
      </c>
      <c r="AY93" s="25" t="s">
        <v>195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5" t="s">
        <v>77</v>
      </c>
      <c r="BK93" s="217">
        <f>ROUND(I93*H93,2)</f>
        <v>0</v>
      </c>
      <c r="BL93" s="25" t="s">
        <v>203</v>
      </c>
      <c r="BM93" s="25" t="s">
        <v>289</v>
      </c>
    </row>
    <row r="94" spans="2:47" s="1" customFormat="1" ht="13.5">
      <c r="B94" s="42"/>
      <c r="C94" s="64"/>
      <c r="D94" s="245" t="s">
        <v>205</v>
      </c>
      <c r="E94" s="64"/>
      <c r="F94" s="255" t="s">
        <v>3138</v>
      </c>
      <c r="G94" s="64"/>
      <c r="H94" s="64"/>
      <c r="I94" s="174"/>
      <c r="J94" s="64"/>
      <c r="K94" s="64"/>
      <c r="L94" s="62"/>
      <c r="M94" s="220"/>
      <c r="N94" s="43"/>
      <c r="O94" s="43"/>
      <c r="P94" s="43"/>
      <c r="Q94" s="43"/>
      <c r="R94" s="43"/>
      <c r="S94" s="43"/>
      <c r="T94" s="79"/>
      <c r="AT94" s="25" t="s">
        <v>205</v>
      </c>
      <c r="AU94" s="25" t="s">
        <v>77</v>
      </c>
    </row>
    <row r="95" spans="2:65" s="1" customFormat="1" ht="22.5" customHeight="1">
      <c r="B95" s="42"/>
      <c r="C95" s="206" t="s">
        <v>236</v>
      </c>
      <c r="D95" s="206" t="s">
        <v>198</v>
      </c>
      <c r="E95" s="207" t="s">
        <v>3139</v>
      </c>
      <c r="F95" s="208" t="s">
        <v>3140</v>
      </c>
      <c r="G95" s="209" t="s">
        <v>2885</v>
      </c>
      <c r="H95" s="210">
        <v>1</v>
      </c>
      <c r="I95" s="211"/>
      <c r="J95" s="212">
        <f>ROUND(I95*H95,2)</f>
        <v>0</v>
      </c>
      <c r="K95" s="208" t="s">
        <v>21</v>
      </c>
      <c r="L95" s="62"/>
      <c r="M95" s="213" t="s">
        <v>21</v>
      </c>
      <c r="N95" s="214" t="s">
        <v>41</v>
      </c>
      <c r="O95" s="43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203</v>
      </c>
      <c r="AT95" s="25" t="s">
        <v>198</v>
      </c>
      <c r="AU95" s="25" t="s">
        <v>77</v>
      </c>
      <c r="AY95" s="25" t="s">
        <v>195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77</v>
      </c>
      <c r="BK95" s="217">
        <f>ROUND(I95*H95,2)</f>
        <v>0</v>
      </c>
      <c r="BL95" s="25" t="s">
        <v>203</v>
      </c>
      <c r="BM95" s="25" t="s">
        <v>301</v>
      </c>
    </row>
    <row r="96" spans="2:47" s="1" customFormat="1" ht="13.5">
      <c r="B96" s="42"/>
      <c r="C96" s="64"/>
      <c r="D96" s="245" t="s">
        <v>205</v>
      </c>
      <c r="E96" s="64"/>
      <c r="F96" s="255" t="s">
        <v>3140</v>
      </c>
      <c r="G96" s="64"/>
      <c r="H96" s="64"/>
      <c r="I96" s="174"/>
      <c r="J96" s="64"/>
      <c r="K96" s="64"/>
      <c r="L96" s="62"/>
      <c r="M96" s="220"/>
      <c r="N96" s="43"/>
      <c r="O96" s="43"/>
      <c r="P96" s="43"/>
      <c r="Q96" s="43"/>
      <c r="R96" s="43"/>
      <c r="S96" s="43"/>
      <c r="T96" s="79"/>
      <c r="AT96" s="25" t="s">
        <v>205</v>
      </c>
      <c r="AU96" s="25" t="s">
        <v>77</v>
      </c>
    </row>
    <row r="97" spans="2:65" s="1" customFormat="1" ht="22.5" customHeight="1">
      <c r="B97" s="42"/>
      <c r="C97" s="206" t="s">
        <v>256</v>
      </c>
      <c r="D97" s="206" t="s">
        <v>198</v>
      </c>
      <c r="E97" s="207" t="s">
        <v>3141</v>
      </c>
      <c r="F97" s="208" t="s">
        <v>3142</v>
      </c>
      <c r="G97" s="209" t="s">
        <v>2885</v>
      </c>
      <c r="H97" s="210">
        <v>1</v>
      </c>
      <c r="I97" s="211"/>
      <c r="J97" s="212">
        <f>ROUND(I97*H97,2)</f>
        <v>0</v>
      </c>
      <c r="K97" s="208" t="s">
        <v>21</v>
      </c>
      <c r="L97" s="62"/>
      <c r="M97" s="213" t="s">
        <v>21</v>
      </c>
      <c r="N97" s="214" t="s">
        <v>41</v>
      </c>
      <c r="O97" s="43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203</v>
      </c>
      <c r="AT97" s="25" t="s">
        <v>198</v>
      </c>
      <c r="AU97" s="25" t="s">
        <v>77</v>
      </c>
      <c r="AY97" s="25" t="s">
        <v>195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77</v>
      </c>
      <c r="BK97" s="217">
        <f>ROUND(I97*H97,2)</f>
        <v>0</v>
      </c>
      <c r="BL97" s="25" t="s">
        <v>203</v>
      </c>
      <c r="BM97" s="25" t="s">
        <v>313</v>
      </c>
    </row>
    <row r="98" spans="2:47" s="1" customFormat="1" ht="13.5">
      <c r="B98" s="42"/>
      <c r="C98" s="64"/>
      <c r="D98" s="245" t="s">
        <v>205</v>
      </c>
      <c r="E98" s="64"/>
      <c r="F98" s="255" t="s">
        <v>3142</v>
      </c>
      <c r="G98" s="64"/>
      <c r="H98" s="64"/>
      <c r="I98" s="174"/>
      <c r="J98" s="64"/>
      <c r="K98" s="64"/>
      <c r="L98" s="62"/>
      <c r="M98" s="220"/>
      <c r="N98" s="43"/>
      <c r="O98" s="43"/>
      <c r="P98" s="43"/>
      <c r="Q98" s="43"/>
      <c r="R98" s="43"/>
      <c r="S98" s="43"/>
      <c r="T98" s="79"/>
      <c r="AT98" s="25" t="s">
        <v>205</v>
      </c>
      <c r="AU98" s="25" t="s">
        <v>77</v>
      </c>
    </row>
    <row r="99" spans="2:65" s="1" customFormat="1" ht="22.5" customHeight="1">
      <c r="B99" s="42"/>
      <c r="C99" s="206" t="s">
        <v>261</v>
      </c>
      <c r="D99" s="206" t="s">
        <v>198</v>
      </c>
      <c r="E99" s="207" t="s">
        <v>3143</v>
      </c>
      <c r="F99" s="208" t="s">
        <v>3144</v>
      </c>
      <c r="G99" s="209" t="s">
        <v>2885</v>
      </c>
      <c r="H99" s="210">
        <v>9</v>
      </c>
      <c r="I99" s="211"/>
      <c r="J99" s="212">
        <f>ROUND(I99*H99,2)</f>
        <v>0</v>
      </c>
      <c r="K99" s="208" t="s">
        <v>21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203</v>
      </c>
      <c r="AT99" s="25" t="s">
        <v>198</v>
      </c>
      <c r="AU99" s="25" t="s">
        <v>77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203</v>
      </c>
      <c r="BM99" s="25" t="s">
        <v>330</v>
      </c>
    </row>
    <row r="100" spans="2:47" s="1" customFormat="1" ht="13.5">
      <c r="B100" s="42"/>
      <c r="C100" s="64"/>
      <c r="D100" s="245" t="s">
        <v>205</v>
      </c>
      <c r="E100" s="64"/>
      <c r="F100" s="255" t="s">
        <v>3144</v>
      </c>
      <c r="G100" s="64"/>
      <c r="H100" s="64"/>
      <c r="I100" s="174"/>
      <c r="J100" s="64"/>
      <c r="K100" s="64"/>
      <c r="L100" s="62"/>
      <c r="M100" s="220"/>
      <c r="N100" s="43"/>
      <c r="O100" s="43"/>
      <c r="P100" s="43"/>
      <c r="Q100" s="43"/>
      <c r="R100" s="43"/>
      <c r="S100" s="43"/>
      <c r="T100" s="79"/>
      <c r="AT100" s="25" t="s">
        <v>205</v>
      </c>
      <c r="AU100" s="25" t="s">
        <v>77</v>
      </c>
    </row>
    <row r="101" spans="2:65" s="1" customFormat="1" ht="31.5" customHeight="1">
      <c r="B101" s="42"/>
      <c r="C101" s="206" t="s">
        <v>266</v>
      </c>
      <c r="D101" s="206" t="s">
        <v>198</v>
      </c>
      <c r="E101" s="207" t="s">
        <v>3145</v>
      </c>
      <c r="F101" s="208" t="s">
        <v>3146</v>
      </c>
      <c r="G101" s="209" t="s">
        <v>2885</v>
      </c>
      <c r="H101" s="210">
        <v>1</v>
      </c>
      <c r="I101" s="211"/>
      <c r="J101" s="212">
        <f>ROUND(I101*H101,2)</f>
        <v>0</v>
      </c>
      <c r="K101" s="208" t="s">
        <v>21</v>
      </c>
      <c r="L101" s="62"/>
      <c r="M101" s="213" t="s">
        <v>21</v>
      </c>
      <c r="N101" s="214" t="s">
        <v>41</v>
      </c>
      <c r="O101" s="43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203</v>
      </c>
      <c r="AT101" s="25" t="s">
        <v>198</v>
      </c>
      <c r="AU101" s="25" t="s">
        <v>77</v>
      </c>
      <c r="AY101" s="25" t="s">
        <v>195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77</v>
      </c>
      <c r="BK101" s="217">
        <f>ROUND(I101*H101,2)</f>
        <v>0</v>
      </c>
      <c r="BL101" s="25" t="s">
        <v>203</v>
      </c>
      <c r="BM101" s="25" t="s">
        <v>342</v>
      </c>
    </row>
    <row r="102" spans="2:47" s="1" customFormat="1" ht="27">
      <c r="B102" s="42"/>
      <c r="C102" s="64"/>
      <c r="D102" s="245" t="s">
        <v>205</v>
      </c>
      <c r="E102" s="64"/>
      <c r="F102" s="255" t="s">
        <v>3146</v>
      </c>
      <c r="G102" s="64"/>
      <c r="H102" s="64"/>
      <c r="I102" s="174"/>
      <c r="J102" s="64"/>
      <c r="K102" s="64"/>
      <c r="L102" s="62"/>
      <c r="M102" s="220"/>
      <c r="N102" s="43"/>
      <c r="O102" s="43"/>
      <c r="P102" s="43"/>
      <c r="Q102" s="43"/>
      <c r="R102" s="43"/>
      <c r="S102" s="43"/>
      <c r="T102" s="79"/>
      <c r="AT102" s="25" t="s">
        <v>205</v>
      </c>
      <c r="AU102" s="25" t="s">
        <v>77</v>
      </c>
    </row>
    <row r="103" spans="2:65" s="1" customFormat="1" ht="31.5" customHeight="1">
      <c r="B103" s="42"/>
      <c r="C103" s="206" t="s">
        <v>274</v>
      </c>
      <c r="D103" s="206" t="s">
        <v>198</v>
      </c>
      <c r="E103" s="207" t="s">
        <v>3147</v>
      </c>
      <c r="F103" s="208" t="s">
        <v>3148</v>
      </c>
      <c r="G103" s="209" t="s">
        <v>2885</v>
      </c>
      <c r="H103" s="210">
        <v>2</v>
      </c>
      <c r="I103" s="211"/>
      <c r="J103" s="212">
        <f>ROUND(I103*H103,2)</f>
        <v>0</v>
      </c>
      <c r="K103" s="208" t="s">
        <v>21</v>
      </c>
      <c r="L103" s="62"/>
      <c r="M103" s="213" t="s">
        <v>21</v>
      </c>
      <c r="N103" s="214" t="s">
        <v>41</v>
      </c>
      <c r="O103" s="43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203</v>
      </c>
      <c r="AT103" s="25" t="s">
        <v>198</v>
      </c>
      <c r="AU103" s="25" t="s">
        <v>77</v>
      </c>
      <c r="AY103" s="25" t="s">
        <v>195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77</v>
      </c>
      <c r="BK103" s="217">
        <f>ROUND(I103*H103,2)</f>
        <v>0</v>
      </c>
      <c r="BL103" s="25" t="s">
        <v>203</v>
      </c>
      <c r="BM103" s="25" t="s">
        <v>355</v>
      </c>
    </row>
    <row r="104" spans="2:47" s="1" customFormat="1" ht="13.5">
      <c r="B104" s="42"/>
      <c r="C104" s="64"/>
      <c r="D104" s="245" t="s">
        <v>205</v>
      </c>
      <c r="E104" s="64"/>
      <c r="F104" s="255" t="s">
        <v>3148</v>
      </c>
      <c r="G104" s="64"/>
      <c r="H104" s="64"/>
      <c r="I104" s="174"/>
      <c r="J104" s="64"/>
      <c r="K104" s="64"/>
      <c r="L104" s="62"/>
      <c r="M104" s="220"/>
      <c r="N104" s="43"/>
      <c r="O104" s="43"/>
      <c r="P104" s="43"/>
      <c r="Q104" s="43"/>
      <c r="R104" s="43"/>
      <c r="S104" s="43"/>
      <c r="T104" s="79"/>
      <c r="AT104" s="25" t="s">
        <v>205</v>
      </c>
      <c r="AU104" s="25" t="s">
        <v>77</v>
      </c>
    </row>
    <row r="105" spans="2:65" s="1" customFormat="1" ht="31.5" customHeight="1">
      <c r="B105" s="42"/>
      <c r="C105" s="206" t="s">
        <v>283</v>
      </c>
      <c r="D105" s="206" t="s">
        <v>198</v>
      </c>
      <c r="E105" s="207" t="s">
        <v>3149</v>
      </c>
      <c r="F105" s="208" t="s">
        <v>3150</v>
      </c>
      <c r="G105" s="209" t="s">
        <v>2885</v>
      </c>
      <c r="H105" s="210">
        <v>4</v>
      </c>
      <c r="I105" s="211"/>
      <c r="J105" s="212">
        <f>ROUND(I105*H105,2)</f>
        <v>0</v>
      </c>
      <c r="K105" s="208" t="s">
        <v>21</v>
      </c>
      <c r="L105" s="62"/>
      <c r="M105" s="213" t="s">
        <v>21</v>
      </c>
      <c r="N105" s="214" t="s">
        <v>41</v>
      </c>
      <c r="O105" s="43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203</v>
      </c>
      <c r="AT105" s="25" t="s">
        <v>198</v>
      </c>
      <c r="AU105" s="25" t="s">
        <v>77</v>
      </c>
      <c r="AY105" s="25" t="s">
        <v>195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77</v>
      </c>
      <c r="BK105" s="217">
        <f>ROUND(I105*H105,2)</f>
        <v>0</v>
      </c>
      <c r="BL105" s="25" t="s">
        <v>203</v>
      </c>
      <c r="BM105" s="25" t="s">
        <v>369</v>
      </c>
    </row>
    <row r="106" spans="2:47" s="1" customFormat="1" ht="13.5">
      <c r="B106" s="42"/>
      <c r="C106" s="64"/>
      <c r="D106" s="245" t="s">
        <v>205</v>
      </c>
      <c r="E106" s="64"/>
      <c r="F106" s="255" t="s">
        <v>3150</v>
      </c>
      <c r="G106" s="64"/>
      <c r="H106" s="64"/>
      <c r="I106" s="174"/>
      <c r="J106" s="64"/>
      <c r="K106" s="64"/>
      <c r="L106" s="62"/>
      <c r="M106" s="220"/>
      <c r="N106" s="43"/>
      <c r="O106" s="43"/>
      <c r="P106" s="43"/>
      <c r="Q106" s="43"/>
      <c r="R106" s="43"/>
      <c r="S106" s="43"/>
      <c r="T106" s="79"/>
      <c r="AT106" s="25" t="s">
        <v>205</v>
      </c>
      <c r="AU106" s="25" t="s">
        <v>77</v>
      </c>
    </row>
    <row r="107" spans="2:65" s="1" customFormat="1" ht="22.5" customHeight="1">
      <c r="B107" s="42"/>
      <c r="C107" s="206" t="s">
        <v>289</v>
      </c>
      <c r="D107" s="206" t="s">
        <v>198</v>
      </c>
      <c r="E107" s="207" t="s">
        <v>3151</v>
      </c>
      <c r="F107" s="208" t="s">
        <v>3152</v>
      </c>
      <c r="G107" s="209" t="s">
        <v>2885</v>
      </c>
      <c r="H107" s="210">
        <v>4</v>
      </c>
      <c r="I107" s="211"/>
      <c r="J107" s="212">
        <f>ROUND(I107*H107,2)</f>
        <v>0</v>
      </c>
      <c r="K107" s="208" t="s">
        <v>21</v>
      </c>
      <c r="L107" s="62"/>
      <c r="M107" s="213" t="s">
        <v>21</v>
      </c>
      <c r="N107" s="214" t="s">
        <v>41</v>
      </c>
      <c r="O107" s="43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AR107" s="25" t="s">
        <v>203</v>
      </c>
      <c r="AT107" s="25" t="s">
        <v>198</v>
      </c>
      <c r="AU107" s="25" t="s">
        <v>77</v>
      </c>
      <c r="AY107" s="25" t="s">
        <v>195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5" t="s">
        <v>77</v>
      </c>
      <c r="BK107" s="217">
        <f>ROUND(I107*H107,2)</f>
        <v>0</v>
      </c>
      <c r="BL107" s="25" t="s">
        <v>203</v>
      </c>
      <c r="BM107" s="25" t="s">
        <v>379</v>
      </c>
    </row>
    <row r="108" spans="2:47" s="1" customFormat="1" ht="13.5">
      <c r="B108" s="42"/>
      <c r="C108" s="64"/>
      <c r="D108" s="245" t="s">
        <v>205</v>
      </c>
      <c r="E108" s="64"/>
      <c r="F108" s="255" t="s">
        <v>3152</v>
      </c>
      <c r="G108" s="64"/>
      <c r="H108" s="64"/>
      <c r="I108" s="174"/>
      <c r="J108" s="64"/>
      <c r="K108" s="64"/>
      <c r="L108" s="62"/>
      <c r="M108" s="220"/>
      <c r="N108" s="43"/>
      <c r="O108" s="43"/>
      <c r="P108" s="43"/>
      <c r="Q108" s="43"/>
      <c r="R108" s="43"/>
      <c r="S108" s="43"/>
      <c r="T108" s="79"/>
      <c r="AT108" s="25" t="s">
        <v>205</v>
      </c>
      <c r="AU108" s="25" t="s">
        <v>77</v>
      </c>
    </row>
    <row r="109" spans="2:65" s="1" customFormat="1" ht="22.5" customHeight="1">
      <c r="B109" s="42"/>
      <c r="C109" s="206" t="s">
        <v>10</v>
      </c>
      <c r="D109" s="206" t="s">
        <v>198</v>
      </c>
      <c r="E109" s="207" t="s">
        <v>3153</v>
      </c>
      <c r="F109" s="208" t="s">
        <v>3154</v>
      </c>
      <c r="G109" s="209" t="s">
        <v>2885</v>
      </c>
      <c r="H109" s="210">
        <v>2</v>
      </c>
      <c r="I109" s="211"/>
      <c r="J109" s="212">
        <f>ROUND(I109*H109,2)</f>
        <v>0</v>
      </c>
      <c r="K109" s="208" t="s">
        <v>21</v>
      </c>
      <c r="L109" s="62"/>
      <c r="M109" s="213" t="s">
        <v>21</v>
      </c>
      <c r="N109" s="214" t="s">
        <v>41</v>
      </c>
      <c r="O109" s="43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203</v>
      </c>
      <c r="AT109" s="25" t="s">
        <v>198</v>
      </c>
      <c r="AU109" s="25" t="s">
        <v>77</v>
      </c>
      <c r="AY109" s="25" t="s">
        <v>195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77</v>
      </c>
      <c r="BK109" s="217">
        <f>ROUND(I109*H109,2)</f>
        <v>0</v>
      </c>
      <c r="BL109" s="25" t="s">
        <v>203</v>
      </c>
      <c r="BM109" s="25" t="s">
        <v>390</v>
      </c>
    </row>
    <row r="110" spans="2:47" s="1" customFormat="1" ht="13.5">
      <c r="B110" s="42"/>
      <c r="C110" s="64"/>
      <c r="D110" s="245" t="s">
        <v>205</v>
      </c>
      <c r="E110" s="64"/>
      <c r="F110" s="255" t="s">
        <v>3154</v>
      </c>
      <c r="G110" s="64"/>
      <c r="H110" s="64"/>
      <c r="I110" s="174"/>
      <c r="J110" s="64"/>
      <c r="K110" s="64"/>
      <c r="L110" s="62"/>
      <c r="M110" s="220"/>
      <c r="N110" s="43"/>
      <c r="O110" s="43"/>
      <c r="P110" s="43"/>
      <c r="Q110" s="43"/>
      <c r="R110" s="43"/>
      <c r="S110" s="43"/>
      <c r="T110" s="79"/>
      <c r="AT110" s="25" t="s">
        <v>205</v>
      </c>
      <c r="AU110" s="25" t="s">
        <v>77</v>
      </c>
    </row>
    <row r="111" spans="2:65" s="1" customFormat="1" ht="31.5" customHeight="1">
      <c r="B111" s="42"/>
      <c r="C111" s="206" t="s">
        <v>301</v>
      </c>
      <c r="D111" s="206" t="s">
        <v>198</v>
      </c>
      <c r="E111" s="207" t="s">
        <v>3155</v>
      </c>
      <c r="F111" s="208" t="s">
        <v>3156</v>
      </c>
      <c r="G111" s="209" t="s">
        <v>3157</v>
      </c>
      <c r="H111" s="210">
        <v>2</v>
      </c>
      <c r="I111" s="211"/>
      <c r="J111" s="212">
        <f>ROUND(I111*H111,2)</f>
        <v>0</v>
      </c>
      <c r="K111" s="208" t="s">
        <v>21</v>
      </c>
      <c r="L111" s="62"/>
      <c r="M111" s="213" t="s">
        <v>21</v>
      </c>
      <c r="N111" s="214" t="s">
        <v>41</v>
      </c>
      <c r="O111" s="43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203</v>
      </c>
      <c r="AT111" s="25" t="s">
        <v>198</v>
      </c>
      <c r="AU111" s="25" t="s">
        <v>77</v>
      </c>
      <c r="AY111" s="25" t="s">
        <v>195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77</v>
      </c>
      <c r="BK111" s="217">
        <f>ROUND(I111*H111,2)</f>
        <v>0</v>
      </c>
      <c r="BL111" s="25" t="s">
        <v>203</v>
      </c>
      <c r="BM111" s="25" t="s">
        <v>403</v>
      </c>
    </row>
    <row r="112" spans="2:47" s="1" customFormat="1" ht="27">
      <c r="B112" s="42"/>
      <c r="C112" s="64"/>
      <c r="D112" s="245" t="s">
        <v>205</v>
      </c>
      <c r="E112" s="64"/>
      <c r="F112" s="255" t="s">
        <v>3156</v>
      </c>
      <c r="G112" s="64"/>
      <c r="H112" s="64"/>
      <c r="I112" s="174"/>
      <c r="J112" s="64"/>
      <c r="K112" s="64"/>
      <c r="L112" s="62"/>
      <c r="M112" s="220"/>
      <c r="N112" s="43"/>
      <c r="O112" s="43"/>
      <c r="P112" s="43"/>
      <c r="Q112" s="43"/>
      <c r="R112" s="43"/>
      <c r="S112" s="43"/>
      <c r="T112" s="79"/>
      <c r="AT112" s="25" t="s">
        <v>205</v>
      </c>
      <c r="AU112" s="25" t="s">
        <v>77</v>
      </c>
    </row>
    <row r="113" spans="2:65" s="1" customFormat="1" ht="31.5" customHeight="1">
      <c r="B113" s="42"/>
      <c r="C113" s="206" t="s">
        <v>306</v>
      </c>
      <c r="D113" s="206" t="s">
        <v>198</v>
      </c>
      <c r="E113" s="207" t="s">
        <v>3158</v>
      </c>
      <c r="F113" s="208" t="s">
        <v>3159</v>
      </c>
      <c r="G113" s="209" t="s">
        <v>3157</v>
      </c>
      <c r="H113" s="210">
        <v>16</v>
      </c>
      <c r="I113" s="211"/>
      <c r="J113" s="212">
        <f>ROUND(I113*H113,2)</f>
        <v>0</v>
      </c>
      <c r="K113" s="208" t="s">
        <v>21</v>
      </c>
      <c r="L113" s="62"/>
      <c r="M113" s="213" t="s">
        <v>21</v>
      </c>
      <c r="N113" s="214" t="s">
        <v>41</v>
      </c>
      <c r="O113" s="43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AR113" s="25" t="s">
        <v>203</v>
      </c>
      <c r="AT113" s="25" t="s">
        <v>198</v>
      </c>
      <c r="AU113" s="25" t="s">
        <v>77</v>
      </c>
      <c r="AY113" s="25" t="s">
        <v>195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77</v>
      </c>
      <c r="BK113" s="217">
        <f>ROUND(I113*H113,2)</f>
        <v>0</v>
      </c>
      <c r="BL113" s="25" t="s">
        <v>203</v>
      </c>
      <c r="BM113" s="25" t="s">
        <v>413</v>
      </c>
    </row>
    <row r="114" spans="2:47" s="1" customFormat="1" ht="27">
      <c r="B114" s="42"/>
      <c r="C114" s="64"/>
      <c r="D114" s="245" t="s">
        <v>205</v>
      </c>
      <c r="E114" s="64"/>
      <c r="F114" s="255" t="s">
        <v>3159</v>
      </c>
      <c r="G114" s="64"/>
      <c r="H114" s="64"/>
      <c r="I114" s="174"/>
      <c r="J114" s="64"/>
      <c r="K114" s="64"/>
      <c r="L114" s="62"/>
      <c r="M114" s="220"/>
      <c r="N114" s="43"/>
      <c r="O114" s="43"/>
      <c r="P114" s="43"/>
      <c r="Q114" s="43"/>
      <c r="R114" s="43"/>
      <c r="S114" s="43"/>
      <c r="T114" s="79"/>
      <c r="AT114" s="25" t="s">
        <v>205</v>
      </c>
      <c r="AU114" s="25" t="s">
        <v>77</v>
      </c>
    </row>
    <row r="115" spans="2:65" s="1" customFormat="1" ht="31.5" customHeight="1">
      <c r="B115" s="42"/>
      <c r="C115" s="206" t="s">
        <v>313</v>
      </c>
      <c r="D115" s="206" t="s">
        <v>198</v>
      </c>
      <c r="E115" s="207" t="s">
        <v>3160</v>
      </c>
      <c r="F115" s="208" t="s">
        <v>3161</v>
      </c>
      <c r="G115" s="209" t="s">
        <v>3157</v>
      </c>
      <c r="H115" s="210">
        <v>14</v>
      </c>
      <c r="I115" s="211"/>
      <c r="J115" s="212">
        <f>ROUND(I115*H115,2)</f>
        <v>0</v>
      </c>
      <c r="K115" s="208" t="s">
        <v>21</v>
      </c>
      <c r="L115" s="62"/>
      <c r="M115" s="213" t="s">
        <v>21</v>
      </c>
      <c r="N115" s="214" t="s">
        <v>41</v>
      </c>
      <c r="O115" s="43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203</v>
      </c>
      <c r="AT115" s="25" t="s">
        <v>198</v>
      </c>
      <c r="AU115" s="25" t="s">
        <v>77</v>
      </c>
      <c r="AY115" s="25" t="s">
        <v>195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77</v>
      </c>
      <c r="BK115" s="217">
        <f>ROUND(I115*H115,2)</f>
        <v>0</v>
      </c>
      <c r="BL115" s="25" t="s">
        <v>203</v>
      </c>
      <c r="BM115" s="25" t="s">
        <v>425</v>
      </c>
    </row>
    <row r="116" spans="2:47" s="1" customFormat="1" ht="27">
      <c r="B116" s="42"/>
      <c r="C116" s="64"/>
      <c r="D116" s="245" t="s">
        <v>205</v>
      </c>
      <c r="E116" s="64"/>
      <c r="F116" s="255" t="s">
        <v>3161</v>
      </c>
      <c r="G116" s="64"/>
      <c r="H116" s="64"/>
      <c r="I116" s="174"/>
      <c r="J116" s="64"/>
      <c r="K116" s="64"/>
      <c r="L116" s="62"/>
      <c r="M116" s="220"/>
      <c r="N116" s="43"/>
      <c r="O116" s="43"/>
      <c r="P116" s="43"/>
      <c r="Q116" s="43"/>
      <c r="R116" s="43"/>
      <c r="S116" s="43"/>
      <c r="T116" s="79"/>
      <c r="AT116" s="25" t="s">
        <v>205</v>
      </c>
      <c r="AU116" s="25" t="s">
        <v>77</v>
      </c>
    </row>
    <row r="117" spans="2:65" s="1" customFormat="1" ht="31.5" customHeight="1">
      <c r="B117" s="42"/>
      <c r="C117" s="206" t="s">
        <v>324</v>
      </c>
      <c r="D117" s="206" t="s">
        <v>198</v>
      </c>
      <c r="E117" s="207" t="s">
        <v>3162</v>
      </c>
      <c r="F117" s="208" t="s">
        <v>3163</v>
      </c>
      <c r="G117" s="209" t="s">
        <v>250</v>
      </c>
      <c r="H117" s="210">
        <v>3</v>
      </c>
      <c r="I117" s="211"/>
      <c r="J117" s="212">
        <f>ROUND(I117*H117,2)</f>
        <v>0</v>
      </c>
      <c r="K117" s="208" t="s">
        <v>21</v>
      </c>
      <c r="L117" s="62"/>
      <c r="M117" s="213" t="s">
        <v>21</v>
      </c>
      <c r="N117" s="214" t="s">
        <v>41</v>
      </c>
      <c r="O117" s="43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203</v>
      </c>
      <c r="AT117" s="25" t="s">
        <v>198</v>
      </c>
      <c r="AU117" s="25" t="s">
        <v>77</v>
      </c>
      <c r="AY117" s="25" t="s">
        <v>195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77</v>
      </c>
      <c r="BK117" s="217">
        <f>ROUND(I117*H117,2)</f>
        <v>0</v>
      </c>
      <c r="BL117" s="25" t="s">
        <v>203</v>
      </c>
      <c r="BM117" s="25" t="s">
        <v>439</v>
      </c>
    </row>
    <row r="118" spans="2:47" s="1" customFormat="1" ht="27">
      <c r="B118" s="42"/>
      <c r="C118" s="64"/>
      <c r="D118" s="245" t="s">
        <v>205</v>
      </c>
      <c r="E118" s="64"/>
      <c r="F118" s="255" t="s">
        <v>3163</v>
      </c>
      <c r="G118" s="64"/>
      <c r="H118" s="64"/>
      <c r="I118" s="174"/>
      <c r="J118" s="64"/>
      <c r="K118" s="64"/>
      <c r="L118" s="62"/>
      <c r="M118" s="220"/>
      <c r="N118" s="43"/>
      <c r="O118" s="43"/>
      <c r="P118" s="43"/>
      <c r="Q118" s="43"/>
      <c r="R118" s="43"/>
      <c r="S118" s="43"/>
      <c r="T118" s="79"/>
      <c r="AT118" s="25" t="s">
        <v>205</v>
      </c>
      <c r="AU118" s="25" t="s">
        <v>77</v>
      </c>
    </row>
    <row r="119" spans="2:65" s="1" customFormat="1" ht="31.5" customHeight="1">
      <c r="B119" s="42"/>
      <c r="C119" s="206" t="s">
        <v>330</v>
      </c>
      <c r="D119" s="206" t="s">
        <v>198</v>
      </c>
      <c r="E119" s="207" t="s">
        <v>3164</v>
      </c>
      <c r="F119" s="208" t="s">
        <v>3165</v>
      </c>
      <c r="G119" s="209" t="s">
        <v>250</v>
      </c>
      <c r="H119" s="210">
        <v>8</v>
      </c>
      <c r="I119" s="211"/>
      <c r="J119" s="212">
        <f>ROUND(I119*H119,2)</f>
        <v>0</v>
      </c>
      <c r="K119" s="208" t="s">
        <v>21</v>
      </c>
      <c r="L119" s="62"/>
      <c r="M119" s="213" t="s">
        <v>21</v>
      </c>
      <c r="N119" s="214" t="s">
        <v>41</v>
      </c>
      <c r="O119" s="43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AR119" s="25" t="s">
        <v>203</v>
      </c>
      <c r="AT119" s="25" t="s">
        <v>198</v>
      </c>
      <c r="AU119" s="25" t="s">
        <v>77</v>
      </c>
      <c r="AY119" s="25" t="s">
        <v>195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77</v>
      </c>
      <c r="BK119" s="217">
        <f>ROUND(I119*H119,2)</f>
        <v>0</v>
      </c>
      <c r="BL119" s="25" t="s">
        <v>203</v>
      </c>
      <c r="BM119" s="25" t="s">
        <v>451</v>
      </c>
    </row>
    <row r="120" spans="2:47" s="1" customFormat="1" ht="27">
      <c r="B120" s="42"/>
      <c r="C120" s="64"/>
      <c r="D120" s="245" t="s">
        <v>205</v>
      </c>
      <c r="E120" s="64"/>
      <c r="F120" s="255" t="s">
        <v>3165</v>
      </c>
      <c r="G120" s="64"/>
      <c r="H120" s="64"/>
      <c r="I120" s="174"/>
      <c r="J120" s="64"/>
      <c r="K120" s="64"/>
      <c r="L120" s="62"/>
      <c r="M120" s="220"/>
      <c r="N120" s="43"/>
      <c r="O120" s="43"/>
      <c r="P120" s="43"/>
      <c r="Q120" s="43"/>
      <c r="R120" s="43"/>
      <c r="S120" s="43"/>
      <c r="T120" s="79"/>
      <c r="AT120" s="25" t="s">
        <v>205</v>
      </c>
      <c r="AU120" s="25" t="s">
        <v>77</v>
      </c>
    </row>
    <row r="121" spans="2:65" s="1" customFormat="1" ht="22.5" customHeight="1">
      <c r="B121" s="42"/>
      <c r="C121" s="206" t="s">
        <v>9</v>
      </c>
      <c r="D121" s="206" t="s">
        <v>198</v>
      </c>
      <c r="E121" s="207" t="s">
        <v>3166</v>
      </c>
      <c r="F121" s="208" t="s">
        <v>3167</v>
      </c>
      <c r="G121" s="209" t="s">
        <v>2885</v>
      </c>
      <c r="H121" s="210">
        <v>2</v>
      </c>
      <c r="I121" s="211"/>
      <c r="J121" s="212">
        <f>ROUND(I121*H121,2)</f>
        <v>0</v>
      </c>
      <c r="K121" s="208" t="s">
        <v>21</v>
      </c>
      <c r="L121" s="62"/>
      <c r="M121" s="213" t="s">
        <v>21</v>
      </c>
      <c r="N121" s="214" t="s">
        <v>41</v>
      </c>
      <c r="O121" s="43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203</v>
      </c>
      <c r="AT121" s="25" t="s">
        <v>198</v>
      </c>
      <c r="AU121" s="25" t="s">
        <v>77</v>
      </c>
      <c r="AY121" s="25" t="s">
        <v>195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77</v>
      </c>
      <c r="BK121" s="217">
        <f>ROUND(I121*H121,2)</f>
        <v>0</v>
      </c>
      <c r="BL121" s="25" t="s">
        <v>203</v>
      </c>
      <c r="BM121" s="25" t="s">
        <v>464</v>
      </c>
    </row>
    <row r="122" spans="2:47" s="1" customFormat="1" ht="13.5">
      <c r="B122" s="42"/>
      <c r="C122" s="64"/>
      <c r="D122" s="245" t="s">
        <v>205</v>
      </c>
      <c r="E122" s="64"/>
      <c r="F122" s="255" t="s">
        <v>3167</v>
      </c>
      <c r="G122" s="64"/>
      <c r="H122" s="64"/>
      <c r="I122" s="174"/>
      <c r="J122" s="64"/>
      <c r="K122" s="64"/>
      <c r="L122" s="62"/>
      <c r="M122" s="220"/>
      <c r="N122" s="43"/>
      <c r="O122" s="43"/>
      <c r="P122" s="43"/>
      <c r="Q122" s="43"/>
      <c r="R122" s="43"/>
      <c r="S122" s="43"/>
      <c r="T122" s="79"/>
      <c r="AT122" s="25" t="s">
        <v>205</v>
      </c>
      <c r="AU122" s="25" t="s">
        <v>77</v>
      </c>
    </row>
    <row r="123" spans="2:65" s="1" customFormat="1" ht="44.25" customHeight="1">
      <c r="B123" s="42"/>
      <c r="C123" s="206" t="s">
        <v>342</v>
      </c>
      <c r="D123" s="206" t="s">
        <v>198</v>
      </c>
      <c r="E123" s="207" t="s">
        <v>3168</v>
      </c>
      <c r="F123" s="208" t="s">
        <v>3169</v>
      </c>
      <c r="G123" s="209" t="s">
        <v>3157</v>
      </c>
      <c r="H123" s="210">
        <v>1</v>
      </c>
      <c r="I123" s="211"/>
      <c r="J123" s="212">
        <f>ROUND(I123*H123,2)</f>
        <v>0</v>
      </c>
      <c r="K123" s="208" t="s">
        <v>21</v>
      </c>
      <c r="L123" s="62"/>
      <c r="M123" s="213" t="s">
        <v>21</v>
      </c>
      <c r="N123" s="214" t="s">
        <v>41</v>
      </c>
      <c r="O123" s="43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203</v>
      </c>
      <c r="AT123" s="25" t="s">
        <v>198</v>
      </c>
      <c r="AU123" s="25" t="s">
        <v>77</v>
      </c>
      <c r="AY123" s="25" t="s">
        <v>195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77</v>
      </c>
      <c r="BK123" s="217">
        <f>ROUND(I123*H123,2)</f>
        <v>0</v>
      </c>
      <c r="BL123" s="25" t="s">
        <v>203</v>
      </c>
      <c r="BM123" s="25" t="s">
        <v>483</v>
      </c>
    </row>
    <row r="124" spans="2:47" s="1" customFormat="1" ht="27">
      <c r="B124" s="42"/>
      <c r="C124" s="64"/>
      <c r="D124" s="218" t="s">
        <v>205</v>
      </c>
      <c r="E124" s="64"/>
      <c r="F124" s="219" t="s">
        <v>3169</v>
      </c>
      <c r="G124" s="64"/>
      <c r="H124" s="64"/>
      <c r="I124" s="174"/>
      <c r="J124" s="64"/>
      <c r="K124" s="64"/>
      <c r="L124" s="62"/>
      <c r="M124" s="220"/>
      <c r="N124" s="43"/>
      <c r="O124" s="43"/>
      <c r="P124" s="43"/>
      <c r="Q124" s="43"/>
      <c r="R124" s="43"/>
      <c r="S124" s="43"/>
      <c r="T124" s="79"/>
      <c r="AT124" s="25" t="s">
        <v>205</v>
      </c>
      <c r="AU124" s="25" t="s">
        <v>77</v>
      </c>
    </row>
    <row r="125" spans="2:63" s="11" customFormat="1" ht="37.35" customHeight="1">
      <c r="B125" s="189"/>
      <c r="C125" s="190"/>
      <c r="D125" s="203" t="s">
        <v>69</v>
      </c>
      <c r="E125" s="285" t="s">
        <v>79</v>
      </c>
      <c r="F125" s="285" t="s">
        <v>3170</v>
      </c>
      <c r="G125" s="190"/>
      <c r="H125" s="190"/>
      <c r="I125" s="193"/>
      <c r="J125" s="286">
        <f>BK125</f>
        <v>0</v>
      </c>
      <c r="K125" s="190"/>
      <c r="L125" s="195"/>
      <c r="M125" s="196"/>
      <c r="N125" s="197"/>
      <c r="O125" s="197"/>
      <c r="P125" s="198">
        <f>SUM(P126:P141)</f>
        <v>0</v>
      </c>
      <c r="Q125" s="197"/>
      <c r="R125" s="198">
        <f>SUM(R126:R141)</f>
        <v>0</v>
      </c>
      <c r="S125" s="197"/>
      <c r="T125" s="199">
        <f>SUM(T126:T141)</f>
        <v>0</v>
      </c>
      <c r="AR125" s="200" t="s">
        <v>77</v>
      </c>
      <c r="AT125" s="201" t="s">
        <v>69</v>
      </c>
      <c r="AU125" s="201" t="s">
        <v>70</v>
      </c>
      <c r="AY125" s="200" t="s">
        <v>195</v>
      </c>
      <c r="BK125" s="202">
        <f>SUM(BK126:BK141)</f>
        <v>0</v>
      </c>
    </row>
    <row r="126" spans="2:65" s="1" customFormat="1" ht="57" customHeight="1">
      <c r="B126" s="42"/>
      <c r="C126" s="206" t="s">
        <v>348</v>
      </c>
      <c r="D126" s="206" t="s">
        <v>198</v>
      </c>
      <c r="E126" s="207" t="s">
        <v>3171</v>
      </c>
      <c r="F126" s="208" t="s">
        <v>3172</v>
      </c>
      <c r="G126" s="209" t="s">
        <v>2885</v>
      </c>
      <c r="H126" s="210">
        <v>1</v>
      </c>
      <c r="I126" s="211"/>
      <c r="J126" s="212">
        <f>ROUND(I126*H126,2)</f>
        <v>0</v>
      </c>
      <c r="K126" s="208" t="s">
        <v>21</v>
      </c>
      <c r="L126" s="62"/>
      <c r="M126" s="213" t="s">
        <v>21</v>
      </c>
      <c r="N126" s="214" t="s">
        <v>41</v>
      </c>
      <c r="O126" s="43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AR126" s="25" t="s">
        <v>203</v>
      </c>
      <c r="AT126" s="25" t="s">
        <v>198</v>
      </c>
      <c r="AU126" s="25" t="s">
        <v>77</v>
      </c>
      <c r="AY126" s="25" t="s">
        <v>195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25" t="s">
        <v>77</v>
      </c>
      <c r="BK126" s="217">
        <f>ROUND(I126*H126,2)</f>
        <v>0</v>
      </c>
      <c r="BL126" s="25" t="s">
        <v>203</v>
      </c>
      <c r="BM126" s="25" t="s">
        <v>493</v>
      </c>
    </row>
    <row r="127" spans="2:47" s="1" customFormat="1" ht="67.5">
      <c r="B127" s="42"/>
      <c r="C127" s="64"/>
      <c r="D127" s="245" t="s">
        <v>205</v>
      </c>
      <c r="E127" s="64"/>
      <c r="F127" s="255" t="s">
        <v>3173</v>
      </c>
      <c r="G127" s="64"/>
      <c r="H127" s="64"/>
      <c r="I127" s="174"/>
      <c r="J127" s="64"/>
      <c r="K127" s="64"/>
      <c r="L127" s="62"/>
      <c r="M127" s="220"/>
      <c r="N127" s="43"/>
      <c r="O127" s="43"/>
      <c r="P127" s="43"/>
      <c r="Q127" s="43"/>
      <c r="R127" s="43"/>
      <c r="S127" s="43"/>
      <c r="T127" s="79"/>
      <c r="AT127" s="25" t="s">
        <v>205</v>
      </c>
      <c r="AU127" s="25" t="s">
        <v>77</v>
      </c>
    </row>
    <row r="128" spans="2:65" s="1" customFormat="1" ht="57" customHeight="1">
      <c r="B128" s="42"/>
      <c r="C128" s="206" t="s">
        <v>355</v>
      </c>
      <c r="D128" s="206" t="s">
        <v>198</v>
      </c>
      <c r="E128" s="207" t="s">
        <v>3174</v>
      </c>
      <c r="F128" s="208" t="s">
        <v>3175</v>
      </c>
      <c r="G128" s="209" t="s">
        <v>2885</v>
      </c>
      <c r="H128" s="210">
        <v>1</v>
      </c>
      <c r="I128" s="211"/>
      <c r="J128" s="212">
        <f>ROUND(I128*H128,2)</f>
        <v>0</v>
      </c>
      <c r="K128" s="208" t="s">
        <v>21</v>
      </c>
      <c r="L128" s="62"/>
      <c r="M128" s="213" t="s">
        <v>21</v>
      </c>
      <c r="N128" s="214" t="s">
        <v>41</v>
      </c>
      <c r="O128" s="43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203</v>
      </c>
      <c r="AT128" s="25" t="s">
        <v>198</v>
      </c>
      <c r="AU128" s="25" t="s">
        <v>77</v>
      </c>
      <c r="AY128" s="25" t="s">
        <v>195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77</v>
      </c>
      <c r="BK128" s="217">
        <f>ROUND(I128*H128,2)</f>
        <v>0</v>
      </c>
      <c r="BL128" s="25" t="s">
        <v>203</v>
      </c>
      <c r="BM128" s="25" t="s">
        <v>506</v>
      </c>
    </row>
    <row r="129" spans="2:47" s="1" customFormat="1" ht="67.5">
      <c r="B129" s="42"/>
      <c r="C129" s="64"/>
      <c r="D129" s="245" t="s">
        <v>205</v>
      </c>
      <c r="E129" s="64"/>
      <c r="F129" s="255" t="s">
        <v>3176</v>
      </c>
      <c r="G129" s="64"/>
      <c r="H129" s="64"/>
      <c r="I129" s="174"/>
      <c r="J129" s="64"/>
      <c r="K129" s="64"/>
      <c r="L129" s="62"/>
      <c r="M129" s="220"/>
      <c r="N129" s="43"/>
      <c r="O129" s="43"/>
      <c r="P129" s="43"/>
      <c r="Q129" s="43"/>
      <c r="R129" s="43"/>
      <c r="S129" s="43"/>
      <c r="T129" s="79"/>
      <c r="AT129" s="25" t="s">
        <v>205</v>
      </c>
      <c r="AU129" s="25" t="s">
        <v>77</v>
      </c>
    </row>
    <row r="130" spans="2:65" s="1" customFormat="1" ht="57" customHeight="1">
      <c r="B130" s="42"/>
      <c r="C130" s="206" t="s">
        <v>364</v>
      </c>
      <c r="D130" s="206" t="s">
        <v>198</v>
      </c>
      <c r="E130" s="207" t="s">
        <v>3177</v>
      </c>
      <c r="F130" s="208" t="s">
        <v>3175</v>
      </c>
      <c r="G130" s="209" t="s">
        <v>2885</v>
      </c>
      <c r="H130" s="210">
        <v>1</v>
      </c>
      <c r="I130" s="211"/>
      <c r="J130" s="212">
        <f>ROUND(I130*H130,2)</f>
        <v>0</v>
      </c>
      <c r="K130" s="208" t="s">
        <v>21</v>
      </c>
      <c r="L130" s="62"/>
      <c r="M130" s="213" t="s">
        <v>21</v>
      </c>
      <c r="N130" s="214" t="s">
        <v>41</v>
      </c>
      <c r="O130" s="43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AR130" s="25" t="s">
        <v>203</v>
      </c>
      <c r="AT130" s="25" t="s">
        <v>198</v>
      </c>
      <c r="AU130" s="25" t="s">
        <v>77</v>
      </c>
      <c r="AY130" s="25" t="s">
        <v>195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77</v>
      </c>
      <c r="BK130" s="217">
        <f>ROUND(I130*H130,2)</f>
        <v>0</v>
      </c>
      <c r="BL130" s="25" t="s">
        <v>203</v>
      </c>
      <c r="BM130" s="25" t="s">
        <v>521</v>
      </c>
    </row>
    <row r="131" spans="2:47" s="1" customFormat="1" ht="67.5">
      <c r="B131" s="42"/>
      <c r="C131" s="64"/>
      <c r="D131" s="245" t="s">
        <v>205</v>
      </c>
      <c r="E131" s="64"/>
      <c r="F131" s="255" t="s">
        <v>3176</v>
      </c>
      <c r="G131" s="64"/>
      <c r="H131" s="64"/>
      <c r="I131" s="174"/>
      <c r="J131" s="64"/>
      <c r="K131" s="64"/>
      <c r="L131" s="62"/>
      <c r="M131" s="220"/>
      <c r="N131" s="43"/>
      <c r="O131" s="43"/>
      <c r="P131" s="43"/>
      <c r="Q131" s="43"/>
      <c r="R131" s="43"/>
      <c r="S131" s="43"/>
      <c r="T131" s="79"/>
      <c r="AT131" s="25" t="s">
        <v>205</v>
      </c>
      <c r="AU131" s="25" t="s">
        <v>77</v>
      </c>
    </row>
    <row r="132" spans="2:65" s="1" customFormat="1" ht="57" customHeight="1">
      <c r="B132" s="42"/>
      <c r="C132" s="206" t="s">
        <v>369</v>
      </c>
      <c r="D132" s="206" t="s">
        <v>198</v>
      </c>
      <c r="E132" s="207" t="s">
        <v>3178</v>
      </c>
      <c r="F132" s="208" t="s">
        <v>3179</v>
      </c>
      <c r="G132" s="209" t="s">
        <v>616</v>
      </c>
      <c r="H132" s="210">
        <v>1</v>
      </c>
      <c r="I132" s="211"/>
      <c r="J132" s="212">
        <f>ROUND(I132*H132,2)</f>
        <v>0</v>
      </c>
      <c r="K132" s="208" t="s">
        <v>21</v>
      </c>
      <c r="L132" s="62"/>
      <c r="M132" s="213" t="s">
        <v>21</v>
      </c>
      <c r="N132" s="214" t="s">
        <v>41</v>
      </c>
      <c r="O132" s="43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AR132" s="25" t="s">
        <v>203</v>
      </c>
      <c r="AT132" s="25" t="s">
        <v>198</v>
      </c>
      <c r="AU132" s="25" t="s">
        <v>77</v>
      </c>
      <c r="AY132" s="25" t="s">
        <v>195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25" t="s">
        <v>77</v>
      </c>
      <c r="BK132" s="217">
        <f>ROUND(I132*H132,2)</f>
        <v>0</v>
      </c>
      <c r="BL132" s="25" t="s">
        <v>203</v>
      </c>
      <c r="BM132" s="25" t="s">
        <v>531</v>
      </c>
    </row>
    <row r="133" spans="2:47" s="1" customFormat="1" ht="54">
      <c r="B133" s="42"/>
      <c r="C133" s="64"/>
      <c r="D133" s="245" t="s">
        <v>205</v>
      </c>
      <c r="E133" s="64"/>
      <c r="F133" s="255" t="s">
        <v>3180</v>
      </c>
      <c r="G133" s="64"/>
      <c r="H133" s="64"/>
      <c r="I133" s="174"/>
      <c r="J133" s="64"/>
      <c r="K133" s="64"/>
      <c r="L133" s="62"/>
      <c r="M133" s="220"/>
      <c r="N133" s="43"/>
      <c r="O133" s="43"/>
      <c r="P133" s="43"/>
      <c r="Q133" s="43"/>
      <c r="R133" s="43"/>
      <c r="S133" s="43"/>
      <c r="T133" s="79"/>
      <c r="AT133" s="25" t="s">
        <v>205</v>
      </c>
      <c r="AU133" s="25" t="s">
        <v>77</v>
      </c>
    </row>
    <row r="134" spans="2:65" s="1" customFormat="1" ht="44.25" customHeight="1">
      <c r="B134" s="42"/>
      <c r="C134" s="206" t="s">
        <v>374</v>
      </c>
      <c r="D134" s="206" t="s">
        <v>198</v>
      </c>
      <c r="E134" s="207" t="s">
        <v>3181</v>
      </c>
      <c r="F134" s="208" t="s">
        <v>3182</v>
      </c>
      <c r="G134" s="209" t="s">
        <v>3157</v>
      </c>
      <c r="H134" s="210">
        <v>8</v>
      </c>
      <c r="I134" s="211"/>
      <c r="J134" s="212">
        <f>ROUND(I134*H134,2)</f>
        <v>0</v>
      </c>
      <c r="K134" s="208" t="s">
        <v>21</v>
      </c>
      <c r="L134" s="62"/>
      <c r="M134" s="213" t="s">
        <v>21</v>
      </c>
      <c r="N134" s="214" t="s">
        <v>41</v>
      </c>
      <c r="O134" s="43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5" t="s">
        <v>203</v>
      </c>
      <c r="AT134" s="25" t="s">
        <v>198</v>
      </c>
      <c r="AU134" s="25" t="s">
        <v>77</v>
      </c>
      <c r="AY134" s="25" t="s">
        <v>195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77</v>
      </c>
      <c r="BK134" s="217">
        <f>ROUND(I134*H134,2)</f>
        <v>0</v>
      </c>
      <c r="BL134" s="25" t="s">
        <v>203</v>
      </c>
      <c r="BM134" s="25" t="s">
        <v>544</v>
      </c>
    </row>
    <row r="135" spans="2:47" s="1" customFormat="1" ht="27">
      <c r="B135" s="42"/>
      <c r="C135" s="64"/>
      <c r="D135" s="245" t="s">
        <v>205</v>
      </c>
      <c r="E135" s="64"/>
      <c r="F135" s="255" t="s">
        <v>3182</v>
      </c>
      <c r="G135" s="64"/>
      <c r="H135" s="64"/>
      <c r="I135" s="174"/>
      <c r="J135" s="64"/>
      <c r="K135" s="64"/>
      <c r="L135" s="62"/>
      <c r="M135" s="220"/>
      <c r="N135" s="43"/>
      <c r="O135" s="43"/>
      <c r="P135" s="43"/>
      <c r="Q135" s="43"/>
      <c r="R135" s="43"/>
      <c r="S135" s="43"/>
      <c r="T135" s="79"/>
      <c r="AT135" s="25" t="s">
        <v>205</v>
      </c>
      <c r="AU135" s="25" t="s">
        <v>77</v>
      </c>
    </row>
    <row r="136" spans="2:65" s="1" customFormat="1" ht="44.25" customHeight="1">
      <c r="B136" s="42"/>
      <c r="C136" s="206" t="s">
        <v>379</v>
      </c>
      <c r="D136" s="206" t="s">
        <v>198</v>
      </c>
      <c r="E136" s="207" t="s">
        <v>3183</v>
      </c>
      <c r="F136" s="208" t="s">
        <v>3184</v>
      </c>
      <c r="G136" s="209" t="s">
        <v>3157</v>
      </c>
      <c r="H136" s="210">
        <v>7</v>
      </c>
      <c r="I136" s="211"/>
      <c r="J136" s="212">
        <f>ROUND(I136*H136,2)</f>
        <v>0</v>
      </c>
      <c r="K136" s="208" t="s">
        <v>21</v>
      </c>
      <c r="L136" s="62"/>
      <c r="M136" s="213" t="s">
        <v>21</v>
      </c>
      <c r="N136" s="214" t="s">
        <v>41</v>
      </c>
      <c r="O136" s="43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AR136" s="25" t="s">
        <v>203</v>
      </c>
      <c r="AT136" s="25" t="s">
        <v>198</v>
      </c>
      <c r="AU136" s="25" t="s">
        <v>77</v>
      </c>
      <c r="AY136" s="25" t="s">
        <v>195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25" t="s">
        <v>77</v>
      </c>
      <c r="BK136" s="217">
        <f>ROUND(I136*H136,2)</f>
        <v>0</v>
      </c>
      <c r="BL136" s="25" t="s">
        <v>203</v>
      </c>
      <c r="BM136" s="25" t="s">
        <v>554</v>
      </c>
    </row>
    <row r="137" spans="2:47" s="1" customFormat="1" ht="27">
      <c r="B137" s="42"/>
      <c r="C137" s="64"/>
      <c r="D137" s="245" t="s">
        <v>205</v>
      </c>
      <c r="E137" s="64"/>
      <c r="F137" s="255" t="s">
        <v>3184</v>
      </c>
      <c r="G137" s="64"/>
      <c r="H137" s="64"/>
      <c r="I137" s="174"/>
      <c r="J137" s="64"/>
      <c r="K137" s="64"/>
      <c r="L137" s="62"/>
      <c r="M137" s="220"/>
      <c r="N137" s="43"/>
      <c r="O137" s="43"/>
      <c r="P137" s="43"/>
      <c r="Q137" s="43"/>
      <c r="R137" s="43"/>
      <c r="S137" s="43"/>
      <c r="T137" s="79"/>
      <c r="AT137" s="25" t="s">
        <v>205</v>
      </c>
      <c r="AU137" s="25" t="s">
        <v>77</v>
      </c>
    </row>
    <row r="138" spans="2:65" s="1" customFormat="1" ht="31.5" customHeight="1">
      <c r="B138" s="42"/>
      <c r="C138" s="206" t="s">
        <v>385</v>
      </c>
      <c r="D138" s="206" t="s">
        <v>198</v>
      </c>
      <c r="E138" s="207" t="s">
        <v>3185</v>
      </c>
      <c r="F138" s="208" t="s">
        <v>3186</v>
      </c>
      <c r="G138" s="209" t="s">
        <v>3157</v>
      </c>
      <c r="H138" s="210">
        <v>1.5</v>
      </c>
      <c r="I138" s="211"/>
      <c r="J138" s="212">
        <f>ROUND(I138*H138,2)</f>
        <v>0</v>
      </c>
      <c r="K138" s="208" t="s">
        <v>21</v>
      </c>
      <c r="L138" s="62"/>
      <c r="M138" s="213" t="s">
        <v>21</v>
      </c>
      <c r="N138" s="214" t="s">
        <v>41</v>
      </c>
      <c r="O138" s="43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203</v>
      </c>
      <c r="AT138" s="25" t="s">
        <v>198</v>
      </c>
      <c r="AU138" s="25" t="s">
        <v>77</v>
      </c>
      <c r="AY138" s="25" t="s">
        <v>195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77</v>
      </c>
      <c r="BK138" s="217">
        <f>ROUND(I138*H138,2)</f>
        <v>0</v>
      </c>
      <c r="BL138" s="25" t="s">
        <v>203</v>
      </c>
      <c r="BM138" s="25" t="s">
        <v>564</v>
      </c>
    </row>
    <row r="139" spans="2:47" s="1" customFormat="1" ht="27">
      <c r="B139" s="42"/>
      <c r="C139" s="64"/>
      <c r="D139" s="245" t="s">
        <v>205</v>
      </c>
      <c r="E139" s="64"/>
      <c r="F139" s="255" t="s">
        <v>3186</v>
      </c>
      <c r="G139" s="64"/>
      <c r="H139" s="64"/>
      <c r="I139" s="174"/>
      <c r="J139" s="64"/>
      <c r="K139" s="64"/>
      <c r="L139" s="62"/>
      <c r="M139" s="220"/>
      <c r="N139" s="43"/>
      <c r="O139" s="43"/>
      <c r="P139" s="43"/>
      <c r="Q139" s="43"/>
      <c r="R139" s="43"/>
      <c r="S139" s="43"/>
      <c r="T139" s="79"/>
      <c r="AT139" s="25" t="s">
        <v>205</v>
      </c>
      <c r="AU139" s="25" t="s">
        <v>77</v>
      </c>
    </row>
    <row r="140" spans="2:65" s="1" customFormat="1" ht="31.5" customHeight="1">
      <c r="B140" s="42"/>
      <c r="C140" s="206" t="s">
        <v>390</v>
      </c>
      <c r="D140" s="206" t="s">
        <v>198</v>
      </c>
      <c r="E140" s="207" t="s">
        <v>3187</v>
      </c>
      <c r="F140" s="208" t="s">
        <v>3188</v>
      </c>
      <c r="G140" s="209" t="s">
        <v>616</v>
      </c>
      <c r="H140" s="210">
        <v>1</v>
      </c>
      <c r="I140" s="211"/>
      <c r="J140" s="212">
        <f>ROUND(I140*H140,2)</f>
        <v>0</v>
      </c>
      <c r="K140" s="208" t="s">
        <v>21</v>
      </c>
      <c r="L140" s="62"/>
      <c r="M140" s="213" t="s">
        <v>21</v>
      </c>
      <c r="N140" s="214" t="s">
        <v>41</v>
      </c>
      <c r="O140" s="43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203</v>
      </c>
      <c r="AT140" s="25" t="s">
        <v>198</v>
      </c>
      <c r="AU140" s="25" t="s">
        <v>77</v>
      </c>
      <c r="AY140" s="25" t="s">
        <v>195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77</v>
      </c>
      <c r="BK140" s="217">
        <f>ROUND(I140*H140,2)</f>
        <v>0</v>
      </c>
      <c r="BL140" s="25" t="s">
        <v>203</v>
      </c>
      <c r="BM140" s="25" t="s">
        <v>577</v>
      </c>
    </row>
    <row r="141" spans="2:47" s="1" customFormat="1" ht="27">
      <c r="B141" s="42"/>
      <c r="C141" s="64"/>
      <c r="D141" s="218" t="s">
        <v>205</v>
      </c>
      <c r="E141" s="64"/>
      <c r="F141" s="219" t="s">
        <v>3188</v>
      </c>
      <c r="G141" s="64"/>
      <c r="H141" s="64"/>
      <c r="I141" s="174"/>
      <c r="J141" s="64"/>
      <c r="K141" s="64"/>
      <c r="L141" s="62"/>
      <c r="M141" s="220"/>
      <c r="N141" s="43"/>
      <c r="O141" s="43"/>
      <c r="P141" s="43"/>
      <c r="Q141" s="43"/>
      <c r="R141" s="43"/>
      <c r="S141" s="43"/>
      <c r="T141" s="79"/>
      <c r="AT141" s="25" t="s">
        <v>205</v>
      </c>
      <c r="AU141" s="25" t="s">
        <v>77</v>
      </c>
    </row>
    <row r="142" spans="2:63" s="11" customFormat="1" ht="37.35" customHeight="1">
      <c r="B142" s="189"/>
      <c r="C142" s="190"/>
      <c r="D142" s="203" t="s">
        <v>69</v>
      </c>
      <c r="E142" s="285" t="s">
        <v>196</v>
      </c>
      <c r="F142" s="285" t="s">
        <v>3189</v>
      </c>
      <c r="G142" s="190"/>
      <c r="H142" s="190"/>
      <c r="I142" s="193"/>
      <c r="J142" s="286">
        <f>BK142</f>
        <v>0</v>
      </c>
      <c r="K142" s="190"/>
      <c r="L142" s="195"/>
      <c r="M142" s="196"/>
      <c r="N142" s="197"/>
      <c r="O142" s="197"/>
      <c r="P142" s="198">
        <f>SUM(P143:P146)</f>
        <v>0</v>
      </c>
      <c r="Q142" s="197"/>
      <c r="R142" s="198">
        <f>SUM(R143:R146)</f>
        <v>0</v>
      </c>
      <c r="S142" s="197"/>
      <c r="T142" s="199">
        <f>SUM(T143:T146)</f>
        <v>0</v>
      </c>
      <c r="AR142" s="200" t="s">
        <v>77</v>
      </c>
      <c r="AT142" s="201" t="s">
        <v>69</v>
      </c>
      <c r="AU142" s="201" t="s">
        <v>70</v>
      </c>
      <c r="AY142" s="200" t="s">
        <v>195</v>
      </c>
      <c r="BK142" s="202">
        <f>SUM(BK143:BK146)</f>
        <v>0</v>
      </c>
    </row>
    <row r="143" spans="2:65" s="1" customFormat="1" ht="22.5" customHeight="1">
      <c r="B143" s="42"/>
      <c r="C143" s="206" t="s">
        <v>396</v>
      </c>
      <c r="D143" s="206" t="s">
        <v>198</v>
      </c>
      <c r="E143" s="207" t="s">
        <v>3190</v>
      </c>
      <c r="F143" s="208" t="s">
        <v>3191</v>
      </c>
      <c r="G143" s="209" t="s">
        <v>616</v>
      </c>
      <c r="H143" s="210">
        <v>1</v>
      </c>
      <c r="I143" s="211"/>
      <c r="J143" s="212">
        <f>ROUND(I143*H143,2)</f>
        <v>0</v>
      </c>
      <c r="K143" s="208" t="s">
        <v>21</v>
      </c>
      <c r="L143" s="62"/>
      <c r="M143" s="213" t="s">
        <v>21</v>
      </c>
      <c r="N143" s="214" t="s">
        <v>41</v>
      </c>
      <c r="O143" s="43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AR143" s="25" t="s">
        <v>203</v>
      </c>
      <c r="AT143" s="25" t="s">
        <v>198</v>
      </c>
      <c r="AU143" s="25" t="s">
        <v>77</v>
      </c>
      <c r="AY143" s="25" t="s">
        <v>195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25" t="s">
        <v>77</v>
      </c>
      <c r="BK143" s="217">
        <f>ROUND(I143*H143,2)</f>
        <v>0</v>
      </c>
      <c r="BL143" s="25" t="s">
        <v>203</v>
      </c>
      <c r="BM143" s="25" t="s">
        <v>590</v>
      </c>
    </row>
    <row r="144" spans="2:47" s="1" customFormat="1" ht="13.5">
      <c r="B144" s="42"/>
      <c r="C144" s="64"/>
      <c r="D144" s="245" t="s">
        <v>205</v>
      </c>
      <c r="E144" s="64"/>
      <c r="F144" s="255" t="s">
        <v>3191</v>
      </c>
      <c r="G144" s="64"/>
      <c r="H144" s="64"/>
      <c r="I144" s="174"/>
      <c r="J144" s="64"/>
      <c r="K144" s="64"/>
      <c r="L144" s="62"/>
      <c r="M144" s="220"/>
      <c r="N144" s="43"/>
      <c r="O144" s="43"/>
      <c r="P144" s="43"/>
      <c r="Q144" s="43"/>
      <c r="R144" s="43"/>
      <c r="S144" s="43"/>
      <c r="T144" s="79"/>
      <c r="AT144" s="25" t="s">
        <v>205</v>
      </c>
      <c r="AU144" s="25" t="s">
        <v>77</v>
      </c>
    </row>
    <row r="145" spans="2:65" s="1" customFormat="1" ht="22.5" customHeight="1">
      <c r="B145" s="42"/>
      <c r="C145" s="206" t="s">
        <v>403</v>
      </c>
      <c r="D145" s="206" t="s">
        <v>198</v>
      </c>
      <c r="E145" s="207" t="s">
        <v>3192</v>
      </c>
      <c r="F145" s="208" t="s">
        <v>3193</v>
      </c>
      <c r="G145" s="209" t="s">
        <v>616</v>
      </c>
      <c r="H145" s="210">
        <v>1</v>
      </c>
      <c r="I145" s="211"/>
      <c r="J145" s="212">
        <f>ROUND(I145*H145,2)</f>
        <v>0</v>
      </c>
      <c r="K145" s="208" t="s">
        <v>21</v>
      </c>
      <c r="L145" s="62"/>
      <c r="M145" s="213" t="s">
        <v>21</v>
      </c>
      <c r="N145" s="214" t="s">
        <v>41</v>
      </c>
      <c r="O145" s="43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203</v>
      </c>
      <c r="AT145" s="25" t="s">
        <v>198</v>
      </c>
      <c r="AU145" s="25" t="s">
        <v>77</v>
      </c>
      <c r="AY145" s="25" t="s">
        <v>195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77</v>
      </c>
      <c r="BK145" s="217">
        <f>ROUND(I145*H145,2)</f>
        <v>0</v>
      </c>
      <c r="BL145" s="25" t="s">
        <v>203</v>
      </c>
      <c r="BM145" s="25" t="s">
        <v>601</v>
      </c>
    </row>
    <row r="146" spans="2:47" s="1" customFormat="1" ht="13.5">
      <c r="B146" s="42"/>
      <c r="C146" s="64"/>
      <c r="D146" s="218" t="s">
        <v>205</v>
      </c>
      <c r="E146" s="64"/>
      <c r="F146" s="219" t="s">
        <v>3193</v>
      </c>
      <c r="G146" s="64"/>
      <c r="H146" s="64"/>
      <c r="I146" s="174"/>
      <c r="J146" s="64"/>
      <c r="K146" s="64"/>
      <c r="L146" s="62"/>
      <c r="M146" s="287"/>
      <c r="N146" s="288"/>
      <c r="O146" s="288"/>
      <c r="P146" s="288"/>
      <c r="Q146" s="288"/>
      <c r="R146" s="288"/>
      <c r="S146" s="288"/>
      <c r="T146" s="289"/>
      <c r="AT146" s="25" t="s">
        <v>205</v>
      </c>
      <c r="AU146" s="25" t="s">
        <v>77</v>
      </c>
    </row>
    <row r="147" spans="2:12" s="1" customFormat="1" ht="6.95" customHeight="1">
      <c r="B147" s="57"/>
      <c r="C147" s="58"/>
      <c r="D147" s="58"/>
      <c r="E147" s="58"/>
      <c r="F147" s="58"/>
      <c r="G147" s="58"/>
      <c r="H147" s="58"/>
      <c r="I147" s="150"/>
      <c r="J147" s="58"/>
      <c r="K147" s="58"/>
      <c r="L147" s="62"/>
    </row>
  </sheetData>
  <sheetProtection algorithmName="SHA-512" hashValue="jpB89tRQhvbzQhtz1AyMJdmLC+NYkbpN4easkKDsJSoa1Jc4UoZlXh2lJWmUJZ7tumr9jE2oPrq3gPKTaESXIg==" saltValue="1NF+mcIG1zS1+asZ7azksA==" spinCount="100000" sheet="1" objects="1" scenarios="1" formatCells="0" formatColumns="0" formatRows="0" sort="0" autoFilter="0"/>
  <autoFilter ref="C78:K146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113</v>
      </c>
      <c r="AZ2" s="126" t="s">
        <v>3194</v>
      </c>
      <c r="BA2" s="126" t="s">
        <v>21</v>
      </c>
      <c r="BB2" s="126" t="s">
        <v>21</v>
      </c>
      <c r="BC2" s="126" t="s">
        <v>3195</v>
      </c>
      <c r="BD2" s="126" t="s">
        <v>79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  <c r="AZ3" s="126" t="s">
        <v>111</v>
      </c>
      <c r="BA3" s="126" t="s">
        <v>21</v>
      </c>
      <c r="BB3" s="126" t="s">
        <v>21</v>
      </c>
      <c r="BC3" s="126" t="s">
        <v>3196</v>
      </c>
      <c r="BD3" s="126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2"/>
      <c r="C9" s="43"/>
      <c r="D9" s="43"/>
      <c r="E9" s="414" t="s">
        <v>3197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17" t="s">
        <v>3198</v>
      </c>
      <c r="F11" s="416"/>
      <c r="G11" s="416"/>
      <c r="H11" s="416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ROUND(SUM(BE87:BE137),2)</f>
        <v>0</v>
      </c>
      <c r="G32" s="43"/>
      <c r="H32" s="43"/>
      <c r="I32" s="142">
        <v>0.21</v>
      </c>
      <c r="J32" s="141">
        <f>ROUND(ROUND((SUM(BE87:BE137)),2)*I32,2)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ROUND(SUM(BF87:BF137),2)</f>
        <v>0</v>
      </c>
      <c r="G33" s="43"/>
      <c r="H33" s="43"/>
      <c r="I33" s="142">
        <v>0.15</v>
      </c>
      <c r="J33" s="141">
        <f>ROUND(ROUND((SUM(BF87:BF137)),2)*I33,2)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ROUND(SUM(BG87:BG137),2)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ROUND(SUM(BH87:BH137),2)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ROUND(SUM(BI87:BI137),2)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3197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IO01 - Návrácení rozebrané zpevněné plochy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J87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9" customFormat="1" ht="19.9" customHeight="1">
      <c r="B62" s="167"/>
      <c r="C62" s="168"/>
      <c r="D62" s="169" t="s">
        <v>1943</v>
      </c>
      <c r="E62" s="170"/>
      <c r="F62" s="170"/>
      <c r="G62" s="170"/>
      <c r="H62" s="170"/>
      <c r="I62" s="171"/>
      <c r="J62" s="172">
        <f>J89</f>
        <v>0</v>
      </c>
      <c r="K62" s="173"/>
    </row>
    <row r="63" spans="2:11" s="9" customFormat="1" ht="19.9" customHeight="1">
      <c r="B63" s="167"/>
      <c r="C63" s="168"/>
      <c r="D63" s="169" t="s">
        <v>3199</v>
      </c>
      <c r="E63" s="170"/>
      <c r="F63" s="170"/>
      <c r="G63" s="170"/>
      <c r="H63" s="170"/>
      <c r="I63" s="171"/>
      <c r="J63" s="172">
        <f>J118</f>
        <v>0</v>
      </c>
      <c r="K63" s="173"/>
    </row>
    <row r="64" spans="2:11" s="9" customFormat="1" ht="19.9" customHeight="1">
      <c r="B64" s="167"/>
      <c r="C64" s="168"/>
      <c r="D64" s="169" t="s">
        <v>168</v>
      </c>
      <c r="E64" s="170"/>
      <c r="F64" s="170"/>
      <c r="G64" s="170"/>
      <c r="H64" s="170"/>
      <c r="I64" s="171"/>
      <c r="J64" s="172">
        <f>J131</f>
        <v>0</v>
      </c>
      <c r="K64" s="173"/>
    </row>
    <row r="65" spans="2:11" s="9" customFormat="1" ht="19.9" customHeight="1">
      <c r="B65" s="167"/>
      <c r="C65" s="168"/>
      <c r="D65" s="169" t="s">
        <v>170</v>
      </c>
      <c r="E65" s="170"/>
      <c r="F65" s="170"/>
      <c r="G65" s="170"/>
      <c r="H65" s="170"/>
      <c r="I65" s="171"/>
      <c r="J65" s="172">
        <f>J135</f>
        <v>0</v>
      </c>
      <c r="K65" s="173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9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50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3"/>
      <c r="J71" s="61"/>
      <c r="K71" s="61"/>
      <c r="L71" s="62"/>
    </row>
    <row r="72" spans="2:12" s="1" customFormat="1" ht="36.95" customHeight="1">
      <c r="B72" s="42"/>
      <c r="C72" s="63" t="s">
        <v>179</v>
      </c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4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4"/>
      <c r="J74" s="64"/>
      <c r="K74" s="64"/>
      <c r="L74" s="62"/>
    </row>
    <row r="75" spans="2:12" s="1" customFormat="1" ht="22.5" customHeight="1">
      <c r="B75" s="42"/>
      <c r="C75" s="64"/>
      <c r="D75" s="64"/>
      <c r="E75" s="418" t="str">
        <f>E7</f>
        <v>Nástavba domov pro seniory, Pilníkov</v>
      </c>
      <c r="F75" s="419"/>
      <c r="G75" s="419"/>
      <c r="H75" s="419"/>
      <c r="I75" s="174"/>
      <c r="J75" s="64"/>
      <c r="K75" s="64"/>
      <c r="L75" s="62"/>
    </row>
    <row r="76" spans="2:12" ht="13.5">
      <c r="B76" s="29"/>
      <c r="C76" s="66" t="s">
        <v>149</v>
      </c>
      <c r="D76" s="175"/>
      <c r="E76" s="175"/>
      <c r="F76" s="175"/>
      <c r="G76" s="175"/>
      <c r="H76" s="175"/>
      <c r="J76" s="175"/>
      <c r="K76" s="175"/>
      <c r="L76" s="176"/>
    </row>
    <row r="77" spans="2:12" s="1" customFormat="1" ht="22.5" customHeight="1">
      <c r="B77" s="42"/>
      <c r="C77" s="64"/>
      <c r="D77" s="64"/>
      <c r="E77" s="418" t="s">
        <v>3197</v>
      </c>
      <c r="F77" s="420"/>
      <c r="G77" s="420"/>
      <c r="H77" s="420"/>
      <c r="I77" s="174"/>
      <c r="J77" s="64"/>
      <c r="K77" s="64"/>
      <c r="L77" s="62"/>
    </row>
    <row r="78" spans="2:12" s="1" customFormat="1" ht="14.45" customHeight="1">
      <c r="B78" s="42"/>
      <c r="C78" s="66" t="s">
        <v>154</v>
      </c>
      <c r="D78" s="64"/>
      <c r="E78" s="64"/>
      <c r="F78" s="64"/>
      <c r="G78" s="64"/>
      <c r="H78" s="64"/>
      <c r="I78" s="174"/>
      <c r="J78" s="64"/>
      <c r="K78" s="64"/>
      <c r="L78" s="62"/>
    </row>
    <row r="79" spans="2:12" s="1" customFormat="1" ht="23.25" customHeight="1">
      <c r="B79" s="42"/>
      <c r="C79" s="64"/>
      <c r="D79" s="64"/>
      <c r="E79" s="390" t="str">
        <f>E11</f>
        <v>IO01 - Návrácení rozebrané zpevněné plochy</v>
      </c>
      <c r="F79" s="420"/>
      <c r="G79" s="420"/>
      <c r="H79" s="420"/>
      <c r="I79" s="174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4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7" t="str">
        <f>F14</f>
        <v xml:space="preserve"> </v>
      </c>
      <c r="G81" s="64"/>
      <c r="H81" s="64"/>
      <c r="I81" s="178" t="s">
        <v>25</v>
      </c>
      <c r="J81" s="74" t="str">
        <f>IF(J14="","",J14)</f>
        <v>17. 2. 2018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4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7" t="str">
        <f>E17</f>
        <v xml:space="preserve"> </v>
      </c>
      <c r="G83" s="64"/>
      <c r="H83" s="64"/>
      <c r="I83" s="178" t="s">
        <v>32</v>
      </c>
      <c r="J83" s="177" t="str">
        <f>E23</f>
        <v xml:space="preserve"> </v>
      </c>
      <c r="K83" s="64"/>
      <c r="L83" s="62"/>
    </row>
    <row r="84" spans="2:12" s="1" customFormat="1" ht="14.45" customHeight="1">
      <c r="B84" s="42"/>
      <c r="C84" s="66" t="s">
        <v>30</v>
      </c>
      <c r="D84" s="64"/>
      <c r="E84" s="64"/>
      <c r="F84" s="177" t="str">
        <f>IF(E20="","",E20)</f>
        <v/>
      </c>
      <c r="G84" s="64"/>
      <c r="H84" s="64"/>
      <c r="I84" s="174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4"/>
      <c r="J85" s="64"/>
      <c r="K85" s="64"/>
      <c r="L85" s="62"/>
    </row>
    <row r="86" spans="2:20" s="10" customFormat="1" ht="29.25" customHeight="1">
      <c r="B86" s="179"/>
      <c r="C86" s="180" t="s">
        <v>180</v>
      </c>
      <c r="D86" s="181" t="s">
        <v>55</v>
      </c>
      <c r="E86" s="181" t="s">
        <v>51</v>
      </c>
      <c r="F86" s="181" t="s">
        <v>181</v>
      </c>
      <c r="G86" s="181" t="s">
        <v>182</v>
      </c>
      <c r="H86" s="181" t="s">
        <v>183</v>
      </c>
      <c r="I86" s="182" t="s">
        <v>184</v>
      </c>
      <c r="J86" s="181" t="s">
        <v>162</v>
      </c>
      <c r="K86" s="183" t="s">
        <v>185</v>
      </c>
      <c r="L86" s="184"/>
      <c r="M86" s="82" t="s">
        <v>186</v>
      </c>
      <c r="N86" s="83" t="s">
        <v>40</v>
      </c>
      <c r="O86" s="83" t="s">
        <v>187</v>
      </c>
      <c r="P86" s="83" t="s">
        <v>188</v>
      </c>
      <c r="Q86" s="83" t="s">
        <v>189</v>
      </c>
      <c r="R86" s="83" t="s">
        <v>190</v>
      </c>
      <c r="S86" s="83" t="s">
        <v>191</v>
      </c>
      <c r="T86" s="84" t="s">
        <v>192</v>
      </c>
    </row>
    <row r="87" spans="2:63" s="1" customFormat="1" ht="29.25" customHeight="1">
      <c r="B87" s="42"/>
      <c r="C87" s="88" t="s">
        <v>163</v>
      </c>
      <c r="D87" s="64"/>
      <c r="E87" s="64"/>
      <c r="F87" s="64"/>
      <c r="G87" s="64"/>
      <c r="H87" s="64"/>
      <c r="I87" s="174"/>
      <c r="J87" s="185">
        <f>BK87</f>
        <v>0</v>
      </c>
      <c r="K87" s="64"/>
      <c r="L87" s="62"/>
      <c r="M87" s="85"/>
      <c r="N87" s="86"/>
      <c r="O87" s="86"/>
      <c r="P87" s="186">
        <f>P88</f>
        <v>0</v>
      </c>
      <c r="Q87" s="86"/>
      <c r="R87" s="186">
        <f>R88</f>
        <v>13.350414</v>
      </c>
      <c r="S87" s="86"/>
      <c r="T87" s="187">
        <f>T88</f>
        <v>7.3689</v>
      </c>
      <c r="AT87" s="25" t="s">
        <v>69</v>
      </c>
      <c r="AU87" s="25" t="s">
        <v>164</v>
      </c>
      <c r="BK87" s="188">
        <f>BK88</f>
        <v>0</v>
      </c>
    </row>
    <row r="88" spans="2:63" s="11" customFormat="1" ht="37.35" customHeight="1">
      <c r="B88" s="189"/>
      <c r="C88" s="190"/>
      <c r="D88" s="191" t="s">
        <v>69</v>
      </c>
      <c r="E88" s="192" t="s">
        <v>193</v>
      </c>
      <c r="F88" s="192" t="s">
        <v>194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P89+P118+P131+P135</f>
        <v>0</v>
      </c>
      <c r="Q88" s="197"/>
      <c r="R88" s="198">
        <f>R89+R118+R131+R135</f>
        <v>13.350414</v>
      </c>
      <c r="S88" s="197"/>
      <c r="T88" s="199">
        <f>T89+T118+T131+T135</f>
        <v>7.3689</v>
      </c>
      <c r="AR88" s="200" t="s">
        <v>77</v>
      </c>
      <c r="AT88" s="201" t="s">
        <v>69</v>
      </c>
      <c r="AU88" s="201" t="s">
        <v>70</v>
      </c>
      <c r="AY88" s="200" t="s">
        <v>195</v>
      </c>
      <c r="BK88" s="202">
        <f>BK89+BK118+BK131+BK135</f>
        <v>0</v>
      </c>
    </row>
    <row r="89" spans="2:63" s="11" customFormat="1" ht="19.9" customHeight="1">
      <c r="B89" s="189"/>
      <c r="C89" s="190"/>
      <c r="D89" s="203" t="s">
        <v>69</v>
      </c>
      <c r="E89" s="204" t="s">
        <v>77</v>
      </c>
      <c r="F89" s="204" t="s">
        <v>1945</v>
      </c>
      <c r="G89" s="190"/>
      <c r="H89" s="190"/>
      <c r="I89" s="193"/>
      <c r="J89" s="205">
        <f>BK89</f>
        <v>0</v>
      </c>
      <c r="K89" s="190"/>
      <c r="L89" s="195"/>
      <c r="M89" s="196"/>
      <c r="N89" s="197"/>
      <c r="O89" s="197"/>
      <c r="P89" s="198">
        <f>SUM(P90:P117)</f>
        <v>0</v>
      </c>
      <c r="Q89" s="197"/>
      <c r="R89" s="198">
        <f>SUM(R90:R117)</f>
        <v>0</v>
      </c>
      <c r="S89" s="197"/>
      <c r="T89" s="199">
        <f>SUM(T90:T117)</f>
        <v>7.3689</v>
      </c>
      <c r="AR89" s="200" t="s">
        <v>77</v>
      </c>
      <c r="AT89" s="201" t="s">
        <v>69</v>
      </c>
      <c r="AU89" s="201" t="s">
        <v>77</v>
      </c>
      <c r="AY89" s="200" t="s">
        <v>195</v>
      </c>
      <c r="BK89" s="202">
        <f>SUM(BK90:BK117)</f>
        <v>0</v>
      </c>
    </row>
    <row r="90" spans="2:65" s="1" customFormat="1" ht="22.5" customHeight="1">
      <c r="B90" s="42"/>
      <c r="C90" s="206" t="s">
        <v>77</v>
      </c>
      <c r="D90" s="206" t="s">
        <v>198</v>
      </c>
      <c r="E90" s="207" t="s">
        <v>3200</v>
      </c>
      <c r="F90" s="208" t="s">
        <v>3201</v>
      </c>
      <c r="G90" s="209" t="s">
        <v>250</v>
      </c>
      <c r="H90" s="210">
        <v>84.7</v>
      </c>
      <c r="I90" s="211"/>
      <c r="J90" s="212">
        <f>ROUND(I90*H90,2)</f>
        <v>0</v>
      </c>
      <c r="K90" s="208" t="s">
        <v>202</v>
      </c>
      <c r="L90" s="62"/>
      <c r="M90" s="213" t="s">
        <v>21</v>
      </c>
      <c r="N90" s="214" t="s">
        <v>41</v>
      </c>
      <c r="O90" s="43"/>
      <c r="P90" s="215">
        <f>O90*H90</f>
        <v>0</v>
      </c>
      <c r="Q90" s="215">
        <v>0</v>
      </c>
      <c r="R90" s="215">
        <f>Q90*H90</f>
        <v>0</v>
      </c>
      <c r="S90" s="215">
        <v>0.087</v>
      </c>
      <c r="T90" s="216">
        <f>S90*H90</f>
        <v>7.3689</v>
      </c>
      <c r="AR90" s="25" t="s">
        <v>203</v>
      </c>
      <c r="AT90" s="25" t="s">
        <v>198</v>
      </c>
      <c r="AU90" s="25" t="s">
        <v>79</v>
      </c>
      <c r="AY90" s="25" t="s">
        <v>195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25" t="s">
        <v>77</v>
      </c>
      <c r="BK90" s="217">
        <f>ROUND(I90*H90,2)</f>
        <v>0</v>
      </c>
      <c r="BL90" s="25" t="s">
        <v>203</v>
      </c>
      <c r="BM90" s="25" t="s">
        <v>3202</v>
      </c>
    </row>
    <row r="91" spans="2:47" s="1" customFormat="1" ht="40.5">
      <c r="B91" s="42"/>
      <c r="C91" s="64"/>
      <c r="D91" s="218" t="s">
        <v>205</v>
      </c>
      <c r="E91" s="64"/>
      <c r="F91" s="219" t="s">
        <v>3203</v>
      </c>
      <c r="G91" s="64"/>
      <c r="H91" s="64"/>
      <c r="I91" s="174"/>
      <c r="J91" s="64"/>
      <c r="K91" s="64"/>
      <c r="L91" s="62"/>
      <c r="M91" s="220"/>
      <c r="N91" s="43"/>
      <c r="O91" s="43"/>
      <c r="P91" s="43"/>
      <c r="Q91" s="43"/>
      <c r="R91" s="43"/>
      <c r="S91" s="43"/>
      <c r="T91" s="79"/>
      <c r="AT91" s="25" t="s">
        <v>205</v>
      </c>
      <c r="AU91" s="25" t="s">
        <v>79</v>
      </c>
    </row>
    <row r="92" spans="2:47" s="1" customFormat="1" ht="40.5">
      <c r="B92" s="42"/>
      <c r="C92" s="64"/>
      <c r="D92" s="218" t="s">
        <v>226</v>
      </c>
      <c r="E92" s="64"/>
      <c r="F92" s="259" t="s">
        <v>3204</v>
      </c>
      <c r="G92" s="64"/>
      <c r="H92" s="64"/>
      <c r="I92" s="174"/>
      <c r="J92" s="64"/>
      <c r="K92" s="64"/>
      <c r="L92" s="62"/>
      <c r="M92" s="220"/>
      <c r="N92" s="43"/>
      <c r="O92" s="43"/>
      <c r="P92" s="43"/>
      <c r="Q92" s="43"/>
      <c r="R92" s="43"/>
      <c r="S92" s="43"/>
      <c r="T92" s="79"/>
      <c r="AT92" s="25" t="s">
        <v>226</v>
      </c>
      <c r="AU92" s="25" t="s">
        <v>79</v>
      </c>
    </row>
    <row r="93" spans="2:51" s="12" customFormat="1" ht="13.5">
      <c r="B93" s="221"/>
      <c r="C93" s="222"/>
      <c r="D93" s="218" t="s">
        <v>207</v>
      </c>
      <c r="E93" s="223" t="s">
        <v>21</v>
      </c>
      <c r="F93" s="224" t="s">
        <v>3205</v>
      </c>
      <c r="G93" s="222"/>
      <c r="H93" s="225" t="s">
        <v>21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207</v>
      </c>
      <c r="AU93" s="231" t="s">
        <v>79</v>
      </c>
      <c r="AV93" s="12" t="s">
        <v>77</v>
      </c>
      <c r="AW93" s="12" t="s">
        <v>33</v>
      </c>
      <c r="AX93" s="12" t="s">
        <v>70</v>
      </c>
      <c r="AY93" s="231" t="s">
        <v>195</v>
      </c>
    </row>
    <row r="94" spans="2:51" s="13" customFormat="1" ht="13.5">
      <c r="B94" s="232"/>
      <c r="C94" s="233"/>
      <c r="D94" s="245" t="s">
        <v>207</v>
      </c>
      <c r="E94" s="256" t="s">
        <v>21</v>
      </c>
      <c r="F94" s="257" t="s">
        <v>3206</v>
      </c>
      <c r="G94" s="233"/>
      <c r="H94" s="258">
        <v>84.7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207</v>
      </c>
      <c r="AU94" s="242" t="s">
        <v>79</v>
      </c>
      <c r="AV94" s="13" t="s">
        <v>79</v>
      </c>
      <c r="AW94" s="13" t="s">
        <v>33</v>
      </c>
      <c r="AX94" s="13" t="s">
        <v>77</v>
      </c>
      <c r="AY94" s="242" t="s">
        <v>195</v>
      </c>
    </row>
    <row r="95" spans="2:65" s="1" customFormat="1" ht="22.5" customHeight="1">
      <c r="B95" s="42"/>
      <c r="C95" s="206" t="s">
        <v>79</v>
      </c>
      <c r="D95" s="206" t="s">
        <v>198</v>
      </c>
      <c r="E95" s="207" t="s">
        <v>3207</v>
      </c>
      <c r="F95" s="208" t="s">
        <v>3208</v>
      </c>
      <c r="G95" s="209" t="s">
        <v>201</v>
      </c>
      <c r="H95" s="210">
        <v>2.965</v>
      </c>
      <c r="I95" s="211"/>
      <c r="J95" s="212">
        <f>ROUND(I95*H95,2)</f>
        <v>0</v>
      </c>
      <c r="K95" s="208" t="s">
        <v>202</v>
      </c>
      <c r="L95" s="62"/>
      <c r="M95" s="213" t="s">
        <v>21</v>
      </c>
      <c r="N95" s="214" t="s">
        <v>41</v>
      </c>
      <c r="O95" s="43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203</v>
      </c>
      <c r="AT95" s="25" t="s">
        <v>198</v>
      </c>
      <c r="AU95" s="25" t="s">
        <v>79</v>
      </c>
      <c r="AY95" s="25" t="s">
        <v>195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77</v>
      </c>
      <c r="BK95" s="217">
        <f>ROUND(I95*H95,2)</f>
        <v>0</v>
      </c>
      <c r="BL95" s="25" t="s">
        <v>203</v>
      </c>
      <c r="BM95" s="25" t="s">
        <v>3209</v>
      </c>
    </row>
    <row r="96" spans="2:47" s="1" customFormat="1" ht="27">
      <c r="B96" s="42"/>
      <c r="C96" s="64"/>
      <c r="D96" s="218" t="s">
        <v>205</v>
      </c>
      <c r="E96" s="64"/>
      <c r="F96" s="219" t="s">
        <v>3210</v>
      </c>
      <c r="G96" s="64"/>
      <c r="H96" s="64"/>
      <c r="I96" s="174"/>
      <c r="J96" s="64"/>
      <c r="K96" s="64"/>
      <c r="L96" s="62"/>
      <c r="M96" s="220"/>
      <c r="N96" s="43"/>
      <c r="O96" s="43"/>
      <c r="P96" s="43"/>
      <c r="Q96" s="43"/>
      <c r="R96" s="43"/>
      <c r="S96" s="43"/>
      <c r="T96" s="79"/>
      <c r="AT96" s="25" t="s">
        <v>205</v>
      </c>
      <c r="AU96" s="25" t="s">
        <v>79</v>
      </c>
    </row>
    <row r="97" spans="2:51" s="12" customFormat="1" ht="13.5">
      <c r="B97" s="221"/>
      <c r="C97" s="222"/>
      <c r="D97" s="218" t="s">
        <v>207</v>
      </c>
      <c r="E97" s="223" t="s">
        <v>21</v>
      </c>
      <c r="F97" s="224" t="s">
        <v>3211</v>
      </c>
      <c r="G97" s="222"/>
      <c r="H97" s="225" t="s">
        <v>21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207</v>
      </c>
      <c r="AU97" s="231" t="s">
        <v>79</v>
      </c>
      <c r="AV97" s="12" t="s">
        <v>77</v>
      </c>
      <c r="AW97" s="12" t="s">
        <v>33</v>
      </c>
      <c r="AX97" s="12" t="s">
        <v>70</v>
      </c>
      <c r="AY97" s="231" t="s">
        <v>195</v>
      </c>
    </row>
    <row r="98" spans="2:51" s="13" customFormat="1" ht="13.5">
      <c r="B98" s="232"/>
      <c r="C98" s="233"/>
      <c r="D98" s="218" t="s">
        <v>207</v>
      </c>
      <c r="E98" s="234" t="s">
        <v>21</v>
      </c>
      <c r="F98" s="235" t="s">
        <v>3212</v>
      </c>
      <c r="G98" s="233"/>
      <c r="H98" s="236">
        <v>2.965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207</v>
      </c>
      <c r="AU98" s="242" t="s">
        <v>79</v>
      </c>
      <c r="AV98" s="13" t="s">
        <v>79</v>
      </c>
      <c r="AW98" s="13" t="s">
        <v>33</v>
      </c>
      <c r="AX98" s="13" t="s">
        <v>70</v>
      </c>
      <c r="AY98" s="242" t="s">
        <v>195</v>
      </c>
    </row>
    <row r="99" spans="2:51" s="14" customFormat="1" ht="13.5">
      <c r="B99" s="243"/>
      <c r="C99" s="244"/>
      <c r="D99" s="245" t="s">
        <v>207</v>
      </c>
      <c r="E99" s="246" t="s">
        <v>3194</v>
      </c>
      <c r="F99" s="247" t="s">
        <v>211</v>
      </c>
      <c r="G99" s="244"/>
      <c r="H99" s="248">
        <v>2.965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AT99" s="254" t="s">
        <v>207</v>
      </c>
      <c r="AU99" s="254" t="s">
        <v>79</v>
      </c>
      <c r="AV99" s="14" t="s">
        <v>203</v>
      </c>
      <c r="AW99" s="14" t="s">
        <v>33</v>
      </c>
      <c r="AX99" s="14" t="s">
        <v>77</v>
      </c>
      <c r="AY99" s="254" t="s">
        <v>195</v>
      </c>
    </row>
    <row r="100" spans="2:65" s="1" customFormat="1" ht="22.5" customHeight="1">
      <c r="B100" s="42"/>
      <c r="C100" s="206" t="s">
        <v>196</v>
      </c>
      <c r="D100" s="206" t="s">
        <v>198</v>
      </c>
      <c r="E100" s="207" t="s">
        <v>3213</v>
      </c>
      <c r="F100" s="208" t="s">
        <v>3214</v>
      </c>
      <c r="G100" s="209" t="s">
        <v>201</v>
      </c>
      <c r="H100" s="210">
        <v>2.965</v>
      </c>
      <c r="I100" s="211"/>
      <c r="J100" s="212">
        <f>ROUND(I100*H100,2)</f>
        <v>0</v>
      </c>
      <c r="K100" s="208" t="s">
        <v>202</v>
      </c>
      <c r="L100" s="62"/>
      <c r="M100" s="213" t="s">
        <v>21</v>
      </c>
      <c r="N100" s="214" t="s">
        <v>41</v>
      </c>
      <c r="O100" s="43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203</v>
      </c>
      <c r="AT100" s="25" t="s">
        <v>198</v>
      </c>
      <c r="AU100" s="25" t="s">
        <v>79</v>
      </c>
      <c r="AY100" s="25" t="s">
        <v>195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77</v>
      </c>
      <c r="BK100" s="217">
        <f>ROUND(I100*H100,2)</f>
        <v>0</v>
      </c>
      <c r="BL100" s="25" t="s">
        <v>203</v>
      </c>
      <c r="BM100" s="25" t="s">
        <v>3215</v>
      </c>
    </row>
    <row r="101" spans="2:47" s="1" customFormat="1" ht="27">
      <c r="B101" s="42"/>
      <c r="C101" s="64"/>
      <c r="D101" s="218" t="s">
        <v>205</v>
      </c>
      <c r="E101" s="64"/>
      <c r="F101" s="219" t="s">
        <v>3216</v>
      </c>
      <c r="G101" s="64"/>
      <c r="H101" s="64"/>
      <c r="I101" s="174"/>
      <c r="J101" s="64"/>
      <c r="K101" s="64"/>
      <c r="L101" s="62"/>
      <c r="M101" s="220"/>
      <c r="N101" s="43"/>
      <c r="O101" s="43"/>
      <c r="P101" s="43"/>
      <c r="Q101" s="43"/>
      <c r="R101" s="43"/>
      <c r="S101" s="43"/>
      <c r="T101" s="79"/>
      <c r="AT101" s="25" t="s">
        <v>205</v>
      </c>
      <c r="AU101" s="25" t="s">
        <v>79</v>
      </c>
    </row>
    <row r="102" spans="2:51" s="13" customFormat="1" ht="13.5">
      <c r="B102" s="232"/>
      <c r="C102" s="233"/>
      <c r="D102" s="245" t="s">
        <v>207</v>
      </c>
      <c r="E102" s="256" t="s">
        <v>21</v>
      </c>
      <c r="F102" s="257" t="s">
        <v>3194</v>
      </c>
      <c r="G102" s="233"/>
      <c r="H102" s="258">
        <v>2.965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207</v>
      </c>
      <c r="AU102" s="242" t="s">
        <v>79</v>
      </c>
      <c r="AV102" s="13" t="s">
        <v>79</v>
      </c>
      <c r="AW102" s="13" t="s">
        <v>33</v>
      </c>
      <c r="AX102" s="13" t="s">
        <v>77</v>
      </c>
      <c r="AY102" s="242" t="s">
        <v>195</v>
      </c>
    </row>
    <row r="103" spans="2:65" s="1" customFormat="1" ht="22.5" customHeight="1">
      <c r="B103" s="42"/>
      <c r="C103" s="206" t="s">
        <v>203</v>
      </c>
      <c r="D103" s="206" t="s">
        <v>198</v>
      </c>
      <c r="E103" s="207" t="s">
        <v>1962</v>
      </c>
      <c r="F103" s="208" t="s">
        <v>1963</v>
      </c>
      <c r="G103" s="209" t="s">
        <v>201</v>
      </c>
      <c r="H103" s="210">
        <v>2.965</v>
      </c>
      <c r="I103" s="211"/>
      <c r="J103" s="212">
        <f>ROUND(I103*H103,2)</f>
        <v>0</v>
      </c>
      <c r="K103" s="208" t="s">
        <v>202</v>
      </c>
      <c r="L103" s="62"/>
      <c r="M103" s="213" t="s">
        <v>21</v>
      </c>
      <c r="N103" s="214" t="s">
        <v>41</v>
      </c>
      <c r="O103" s="43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203</v>
      </c>
      <c r="AT103" s="25" t="s">
        <v>198</v>
      </c>
      <c r="AU103" s="25" t="s">
        <v>79</v>
      </c>
      <c r="AY103" s="25" t="s">
        <v>195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77</v>
      </c>
      <c r="BK103" s="217">
        <f>ROUND(I103*H103,2)</f>
        <v>0</v>
      </c>
      <c r="BL103" s="25" t="s">
        <v>203</v>
      </c>
      <c r="BM103" s="25" t="s">
        <v>3217</v>
      </c>
    </row>
    <row r="104" spans="2:47" s="1" customFormat="1" ht="40.5">
      <c r="B104" s="42"/>
      <c r="C104" s="64"/>
      <c r="D104" s="218" t="s">
        <v>205</v>
      </c>
      <c r="E104" s="64"/>
      <c r="F104" s="219" t="s">
        <v>1965</v>
      </c>
      <c r="G104" s="64"/>
      <c r="H104" s="64"/>
      <c r="I104" s="174"/>
      <c r="J104" s="64"/>
      <c r="K104" s="64"/>
      <c r="L104" s="62"/>
      <c r="M104" s="220"/>
      <c r="N104" s="43"/>
      <c r="O104" s="43"/>
      <c r="P104" s="43"/>
      <c r="Q104" s="43"/>
      <c r="R104" s="43"/>
      <c r="S104" s="43"/>
      <c r="T104" s="79"/>
      <c r="AT104" s="25" t="s">
        <v>205</v>
      </c>
      <c r="AU104" s="25" t="s">
        <v>79</v>
      </c>
    </row>
    <row r="105" spans="2:51" s="13" customFormat="1" ht="13.5">
      <c r="B105" s="232"/>
      <c r="C105" s="233"/>
      <c r="D105" s="245" t="s">
        <v>207</v>
      </c>
      <c r="E105" s="256" t="s">
        <v>21</v>
      </c>
      <c r="F105" s="257" t="s">
        <v>3194</v>
      </c>
      <c r="G105" s="233"/>
      <c r="H105" s="258">
        <v>2.965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207</v>
      </c>
      <c r="AU105" s="242" t="s">
        <v>79</v>
      </c>
      <c r="AV105" s="13" t="s">
        <v>79</v>
      </c>
      <c r="AW105" s="13" t="s">
        <v>33</v>
      </c>
      <c r="AX105" s="13" t="s">
        <v>77</v>
      </c>
      <c r="AY105" s="242" t="s">
        <v>195</v>
      </c>
    </row>
    <row r="106" spans="2:65" s="1" customFormat="1" ht="31.5" customHeight="1">
      <c r="B106" s="42"/>
      <c r="C106" s="206" t="s">
        <v>232</v>
      </c>
      <c r="D106" s="206" t="s">
        <v>198</v>
      </c>
      <c r="E106" s="207" t="s">
        <v>1967</v>
      </c>
      <c r="F106" s="208" t="s">
        <v>1968</v>
      </c>
      <c r="G106" s="209" t="s">
        <v>201</v>
      </c>
      <c r="H106" s="210">
        <v>2.965</v>
      </c>
      <c r="I106" s="211"/>
      <c r="J106" s="212">
        <f>ROUND(I106*H106,2)</f>
        <v>0</v>
      </c>
      <c r="K106" s="208" t="s">
        <v>202</v>
      </c>
      <c r="L106" s="62"/>
      <c r="M106" s="213" t="s">
        <v>21</v>
      </c>
      <c r="N106" s="214" t="s">
        <v>41</v>
      </c>
      <c r="O106" s="43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203</v>
      </c>
      <c r="AT106" s="25" t="s">
        <v>198</v>
      </c>
      <c r="AU106" s="25" t="s">
        <v>79</v>
      </c>
      <c r="AY106" s="25" t="s">
        <v>195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77</v>
      </c>
      <c r="BK106" s="217">
        <f>ROUND(I106*H106,2)</f>
        <v>0</v>
      </c>
      <c r="BL106" s="25" t="s">
        <v>203</v>
      </c>
      <c r="BM106" s="25" t="s">
        <v>3218</v>
      </c>
    </row>
    <row r="107" spans="2:47" s="1" customFormat="1" ht="40.5">
      <c r="B107" s="42"/>
      <c r="C107" s="64"/>
      <c r="D107" s="218" t="s">
        <v>205</v>
      </c>
      <c r="E107" s="64"/>
      <c r="F107" s="219" t="s">
        <v>1970</v>
      </c>
      <c r="G107" s="64"/>
      <c r="H107" s="64"/>
      <c r="I107" s="174"/>
      <c r="J107" s="64"/>
      <c r="K107" s="64"/>
      <c r="L107" s="62"/>
      <c r="M107" s="220"/>
      <c r="N107" s="43"/>
      <c r="O107" s="43"/>
      <c r="P107" s="43"/>
      <c r="Q107" s="43"/>
      <c r="R107" s="43"/>
      <c r="S107" s="43"/>
      <c r="T107" s="79"/>
      <c r="AT107" s="25" t="s">
        <v>205</v>
      </c>
      <c r="AU107" s="25" t="s">
        <v>79</v>
      </c>
    </row>
    <row r="108" spans="2:51" s="13" customFormat="1" ht="13.5">
      <c r="B108" s="232"/>
      <c r="C108" s="233"/>
      <c r="D108" s="245" t="s">
        <v>207</v>
      </c>
      <c r="E108" s="256" t="s">
        <v>21</v>
      </c>
      <c r="F108" s="257" t="s">
        <v>3194</v>
      </c>
      <c r="G108" s="233"/>
      <c r="H108" s="258">
        <v>2.965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207</v>
      </c>
      <c r="AU108" s="242" t="s">
        <v>79</v>
      </c>
      <c r="AV108" s="13" t="s">
        <v>79</v>
      </c>
      <c r="AW108" s="13" t="s">
        <v>33</v>
      </c>
      <c r="AX108" s="13" t="s">
        <v>77</v>
      </c>
      <c r="AY108" s="242" t="s">
        <v>195</v>
      </c>
    </row>
    <row r="109" spans="2:65" s="1" customFormat="1" ht="22.5" customHeight="1">
      <c r="B109" s="42"/>
      <c r="C109" s="206" t="s">
        <v>238</v>
      </c>
      <c r="D109" s="206" t="s">
        <v>198</v>
      </c>
      <c r="E109" s="207" t="s">
        <v>1975</v>
      </c>
      <c r="F109" s="208" t="s">
        <v>1976</v>
      </c>
      <c r="G109" s="209" t="s">
        <v>201</v>
      </c>
      <c r="H109" s="210">
        <v>2.965</v>
      </c>
      <c r="I109" s="211"/>
      <c r="J109" s="212">
        <f>ROUND(I109*H109,2)</f>
        <v>0</v>
      </c>
      <c r="K109" s="208" t="s">
        <v>202</v>
      </c>
      <c r="L109" s="62"/>
      <c r="M109" s="213" t="s">
        <v>21</v>
      </c>
      <c r="N109" s="214" t="s">
        <v>41</v>
      </c>
      <c r="O109" s="43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203</v>
      </c>
      <c r="AT109" s="25" t="s">
        <v>198</v>
      </c>
      <c r="AU109" s="25" t="s">
        <v>79</v>
      </c>
      <c r="AY109" s="25" t="s">
        <v>195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77</v>
      </c>
      <c r="BK109" s="217">
        <f>ROUND(I109*H109,2)</f>
        <v>0</v>
      </c>
      <c r="BL109" s="25" t="s">
        <v>203</v>
      </c>
      <c r="BM109" s="25" t="s">
        <v>3219</v>
      </c>
    </row>
    <row r="110" spans="2:47" s="1" customFormat="1" ht="13.5">
      <c r="B110" s="42"/>
      <c r="C110" s="64"/>
      <c r="D110" s="218" t="s">
        <v>205</v>
      </c>
      <c r="E110" s="64"/>
      <c r="F110" s="219" t="s">
        <v>1976</v>
      </c>
      <c r="G110" s="64"/>
      <c r="H110" s="64"/>
      <c r="I110" s="174"/>
      <c r="J110" s="64"/>
      <c r="K110" s="64"/>
      <c r="L110" s="62"/>
      <c r="M110" s="220"/>
      <c r="N110" s="43"/>
      <c r="O110" s="43"/>
      <c r="P110" s="43"/>
      <c r="Q110" s="43"/>
      <c r="R110" s="43"/>
      <c r="S110" s="43"/>
      <c r="T110" s="79"/>
      <c r="AT110" s="25" t="s">
        <v>205</v>
      </c>
      <c r="AU110" s="25" t="s">
        <v>79</v>
      </c>
    </row>
    <row r="111" spans="2:51" s="13" customFormat="1" ht="13.5">
      <c r="B111" s="232"/>
      <c r="C111" s="233"/>
      <c r="D111" s="245" t="s">
        <v>207</v>
      </c>
      <c r="E111" s="256" t="s">
        <v>21</v>
      </c>
      <c r="F111" s="257" t="s">
        <v>3194</v>
      </c>
      <c r="G111" s="233"/>
      <c r="H111" s="258">
        <v>2.965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207</v>
      </c>
      <c r="AU111" s="242" t="s">
        <v>79</v>
      </c>
      <c r="AV111" s="13" t="s">
        <v>79</v>
      </c>
      <c r="AW111" s="13" t="s">
        <v>33</v>
      </c>
      <c r="AX111" s="13" t="s">
        <v>77</v>
      </c>
      <c r="AY111" s="242" t="s">
        <v>195</v>
      </c>
    </row>
    <row r="112" spans="2:65" s="1" customFormat="1" ht="22.5" customHeight="1">
      <c r="B112" s="42"/>
      <c r="C112" s="206" t="s">
        <v>244</v>
      </c>
      <c r="D112" s="206" t="s">
        <v>198</v>
      </c>
      <c r="E112" s="207" t="s">
        <v>1978</v>
      </c>
      <c r="F112" s="208" t="s">
        <v>1979</v>
      </c>
      <c r="G112" s="209" t="s">
        <v>223</v>
      </c>
      <c r="H112" s="210">
        <v>5.337</v>
      </c>
      <c r="I112" s="211"/>
      <c r="J112" s="212">
        <f>ROUND(I112*H112,2)</f>
        <v>0</v>
      </c>
      <c r="K112" s="208" t="s">
        <v>202</v>
      </c>
      <c r="L112" s="62"/>
      <c r="M112" s="213" t="s">
        <v>21</v>
      </c>
      <c r="N112" s="214" t="s">
        <v>41</v>
      </c>
      <c r="O112" s="43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203</v>
      </c>
      <c r="AT112" s="25" t="s">
        <v>198</v>
      </c>
      <c r="AU112" s="25" t="s">
        <v>79</v>
      </c>
      <c r="AY112" s="25" t="s">
        <v>195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77</v>
      </c>
      <c r="BK112" s="217">
        <f>ROUND(I112*H112,2)</f>
        <v>0</v>
      </c>
      <c r="BL112" s="25" t="s">
        <v>203</v>
      </c>
      <c r="BM112" s="25" t="s">
        <v>3220</v>
      </c>
    </row>
    <row r="113" spans="2:47" s="1" customFormat="1" ht="13.5">
      <c r="B113" s="42"/>
      <c r="C113" s="64"/>
      <c r="D113" s="218" t="s">
        <v>205</v>
      </c>
      <c r="E113" s="64"/>
      <c r="F113" s="219" t="s">
        <v>1981</v>
      </c>
      <c r="G113" s="64"/>
      <c r="H113" s="64"/>
      <c r="I113" s="174"/>
      <c r="J113" s="64"/>
      <c r="K113" s="64"/>
      <c r="L113" s="62"/>
      <c r="M113" s="220"/>
      <c r="N113" s="43"/>
      <c r="O113" s="43"/>
      <c r="P113" s="43"/>
      <c r="Q113" s="43"/>
      <c r="R113" s="43"/>
      <c r="S113" s="43"/>
      <c r="T113" s="79"/>
      <c r="AT113" s="25" t="s">
        <v>205</v>
      </c>
      <c r="AU113" s="25" t="s">
        <v>79</v>
      </c>
    </row>
    <row r="114" spans="2:51" s="13" customFormat="1" ht="13.5">
      <c r="B114" s="232"/>
      <c r="C114" s="233"/>
      <c r="D114" s="245" t="s">
        <v>207</v>
      </c>
      <c r="E114" s="256" t="s">
        <v>21</v>
      </c>
      <c r="F114" s="257" t="s">
        <v>3221</v>
      </c>
      <c r="G114" s="233"/>
      <c r="H114" s="258">
        <v>5.337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207</v>
      </c>
      <c r="AU114" s="242" t="s">
        <v>79</v>
      </c>
      <c r="AV114" s="13" t="s">
        <v>79</v>
      </c>
      <c r="AW114" s="13" t="s">
        <v>33</v>
      </c>
      <c r="AX114" s="13" t="s">
        <v>77</v>
      </c>
      <c r="AY114" s="242" t="s">
        <v>195</v>
      </c>
    </row>
    <row r="115" spans="2:65" s="1" customFormat="1" ht="22.5" customHeight="1">
      <c r="B115" s="42"/>
      <c r="C115" s="206" t="s">
        <v>236</v>
      </c>
      <c r="D115" s="206" t="s">
        <v>198</v>
      </c>
      <c r="E115" s="207" t="s">
        <v>3222</v>
      </c>
      <c r="F115" s="208" t="s">
        <v>3223</v>
      </c>
      <c r="G115" s="209" t="s">
        <v>250</v>
      </c>
      <c r="H115" s="210">
        <v>84.7</v>
      </c>
      <c r="I115" s="211"/>
      <c r="J115" s="212">
        <f>ROUND(I115*H115,2)</f>
        <v>0</v>
      </c>
      <c r="K115" s="208" t="s">
        <v>202</v>
      </c>
      <c r="L115" s="62"/>
      <c r="M115" s="213" t="s">
        <v>21</v>
      </c>
      <c r="N115" s="214" t="s">
        <v>41</v>
      </c>
      <c r="O115" s="43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203</v>
      </c>
      <c r="AT115" s="25" t="s">
        <v>198</v>
      </c>
      <c r="AU115" s="25" t="s">
        <v>79</v>
      </c>
      <c r="AY115" s="25" t="s">
        <v>195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77</v>
      </c>
      <c r="BK115" s="217">
        <f>ROUND(I115*H115,2)</f>
        <v>0</v>
      </c>
      <c r="BL115" s="25" t="s">
        <v>203</v>
      </c>
      <c r="BM115" s="25" t="s">
        <v>3224</v>
      </c>
    </row>
    <row r="116" spans="2:47" s="1" customFormat="1" ht="13.5">
      <c r="B116" s="42"/>
      <c r="C116" s="64"/>
      <c r="D116" s="218" t="s">
        <v>205</v>
      </c>
      <c r="E116" s="64"/>
      <c r="F116" s="219" t="s">
        <v>3225</v>
      </c>
      <c r="G116" s="64"/>
      <c r="H116" s="64"/>
      <c r="I116" s="174"/>
      <c r="J116" s="64"/>
      <c r="K116" s="64"/>
      <c r="L116" s="62"/>
      <c r="M116" s="220"/>
      <c r="N116" s="43"/>
      <c r="O116" s="43"/>
      <c r="P116" s="43"/>
      <c r="Q116" s="43"/>
      <c r="R116" s="43"/>
      <c r="S116" s="43"/>
      <c r="T116" s="79"/>
      <c r="AT116" s="25" t="s">
        <v>205</v>
      </c>
      <c r="AU116" s="25" t="s">
        <v>79</v>
      </c>
    </row>
    <row r="117" spans="2:51" s="13" customFormat="1" ht="13.5">
      <c r="B117" s="232"/>
      <c r="C117" s="233"/>
      <c r="D117" s="218" t="s">
        <v>207</v>
      </c>
      <c r="E117" s="234" t="s">
        <v>21</v>
      </c>
      <c r="F117" s="235" t="s">
        <v>3196</v>
      </c>
      <c r="G117" s="233"/>
      <c r="H117" s="236">
        <v>84.7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207</v>
      </c>
      <c r="AU117" s="242" t="s">
        <v>79</v>
      </c>
      <c r="AV117" s="13" t="s">
        <v>79</v>
      </c>
      <c r="AW117" s="13" t="s">
        <v>33</v>
      </c>
      <c r="AX117" s="13" t="s">
        <v>77</v>
      </c>
      <c r="AY117" s="242" t="s">
        <v>195</v>
      </c>
    </row>
    <row r="118" spans="2:63" s="11" customFormat="1" ht="29.85" customHeight="1">
      <c r="B118" s="189"/>
      <c r="C118" s="190"/>
      <c r="D118" s="203" t="s">
        <v>69</v>
      </c>
      <c r="E118" s="204" t="s">
        <v>232</v>
      </c>
      <c r="F118" s="204" t="s">
        <v>3226</v>
      </c>
      <c r="G118" s="190"/>
      <c r="H118" s="190"/>
      <c r="I118" s="193"/>
      <c r="J118" s="205">
        <f>BK118</f>
        <v>0</v>
      </c>
      <c r="K118" s="190"/>
      <c r="L118" s="195"/>
      <c r="M118" s="196"/>
      <c r="N118" s="197"/>
      <c r="O118" s="197"/>
      <c r="P118" s="198">
        <f>SUM(P119:P130)</f>
        <v>0</v>
      </c>
      <c r="Q118" s="197"/>
      <c r="R118" s="198">
        <f>SUM(R119:R130)</f>
        <v>13.350414</v>
      </c>
      <c r="S118" s="197"/>
      <c r="T118" s="199">
        <f>SUM(T119:T130)</f>
        <v>0</v>
      </c>
      <c r="AR118" s="200" t="s">
        <v>77</v>
      </c>
      <c r="AT118" s="201" t="s">
        <v>69</v>
      </c>
      <c r="AU118" s="201" t="s">
        <v>77</v>
      </c>
      <c r="AY118" s="200" t="s">
        <v>195</v>
      </c>
      <c r="BK118" s="202">
        <f>SUM(BK119:BK130)</f>
        <v>0</v>
      </c>
    </row>
    <row r="119" spans="2:65" s="1" customFormat="1" ht="22.5" customHeight="1">
      <c r="B119" s="42"/>
      <c r="C119" s="206" t="s">
        <v>256</v>
      </c>
      <c r="D119" s="206" t="s">
        <v>198</v>
      </c>
      <c r="E119" s="207" t="s">
        <v>3227</v>
      </c>
      <c r="F119" s="208" t="s">
        <v>3228</v>
      </c>
      <c r="G119" s="209" t="s">
        <v>250</v>
      </c>
      <c r="H119" s="210">
        <v>84.7</v>
      </c>
      <c r="I119" s="211"/>
      <c r="J119" s="212">
        <f>ROUND(I119*H119,2)</f>
        <v>0</v>
      </c>
      <c r="K119" s="208" t="s">
        <v>202</v>
      </c>
      <c r="L119" s="62"/>
      <c r="M119" s="213" t="s">
        <v>21</v>
      </c>
      <c r="N119" s="214" t="s">
        <v>41</v>
      </c>
      <c r="O119" s="43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AR119" s="25" t="s">
        <v>203</v>
      </c>
      <c r="AT119" s="25" t="s">
        <v>198</v>
      </c>
      <c r="AU119" s="25" t="s">
        <v>79</v>
      </c>
      <c r="AY119" s="25" t="s">
        <v>195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77</v>
      </c>
      <c r="BK119" s="217">
        <f>ROUND(I119*H119,2)</f>
        <v>0</v>
      </c>
      <c r="BL119" s="25" t="s">
        <v>203</v>
      </c>
      <c r="BM119" s="25" t="s">
        <v>3229</v>
      </c>
    </row>
    <row r="120" spans="2:47" s="1" customFormat="1" ht="13.5">
      <c r="B120" s="42"/>
      <c r="C120" s="64"/>
      <c r="D120" s="218" t="s">
        <v>205</v>
      </c>
      <c r="E120" s="64"/>
      <c r="F120" s="219" t="s">
        <v>3230</v>
      </c>
      <c r="G120" s="64"/>
      <c r="H120" s="64"/>
      <c r="I120" s="174"/>
      <c r="J120" s="64"/>
      <c r="K120" s="64"/>
      <c r="L120" s="62"/>
      <c r="M120" s="220"/>
      <c r="N120" s="43"/>
      <c r="O120" s="43"/>
      <c r="P120" s="43"/>
      <c r="Q120" s="43"/>
      <c r="R120" s="43"/>
      <c r="S120" s="43"/>
      <c r="T120" s="79"/>
      <c r="AT120" s="25" t="s">
        <v>205</v>
      </c>
      <c r="AU120" s="25" t="s">
        <v>79</v>
      </c>
    </row>
    <row r="121" spans="2:51" s="13" customFormat="1" ht="13.5">
      <c r="B121" s="232"/>
      <c r="C121" s="233"/>
      <c r="D121" s="245" t="s">
        <v>207</v>
      </c>
      <c r="E121" s="256" t="s">
        <v>111</v>
      </c>
      <c r="F121" s="257" t="s">
        <v>3196</v>
      </c>
      <c r="G121" s="233"/>
      <c r="H121" s="258">
        <v>84.7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207</v>
      </c>
      <c r="AU121" s="242" t="s">
        <v>79</v>
      </c>
      <c r="AV121" s="13" t="s">
        <v>79</v>
      </c>
      <c r="AW121" s="13" t="s">
        <v>33</v>
      </c>
      <c r="AX121" s="13" t="s">
        <v>77</v>
      </c>
      <c r="AY121" s="242" t="s">
        <v>195</v>
      </c>
    </row>
    <row r="122" spans="2:65" s="1" customFormat="1" ht="22.5" customHeight="1">
      <c r="B122" s="42"/>
      <c r="C122" s="206" t="s">
        <v>261</v>
      </c>
      <c r="D122" s="206" t="s">
        <v>198</v>
      </c>
      <c r="E122" s="207" t="s">
        <v>3231</v>
      </c>
      <c r="F122" s="208" t="s">
        <v>3232</v>
      </c>
      <c r="G122" s="209" t="s">
        <v>250</v>
      </c>
      <c r="H122" s="210">
        <v>84.7</v>
      </c>
      <c r="I122" s="211"/>
      <c r="J122" s="212">
        <f>ROUND(I122*H122,2)</f>
        <v>0</v>
      </c>
      <c r="K122" s="208" t="s">
        <v>202</v>
      </c>
      <c r="L122" s="62"/>
      <c r="M122" s="213" t="s">
        <v>21</v>
      </c>
      <c r="N122" s="214" t="s">
        <v>41</v>
      </c>
      <c r="O122" s="43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AR122" s="25" t="s">
        <v>203</v>
      </c>
      <c r="AT122" s="25" t="s">
        <v>198</v>
      </c>
      <c r="AU122" s="25" t="s">
        <v>79</v>
      </c>
      <c r="AY122" s="25" t="s">
        <v>195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25" t="s">
        <v>77</v>
      </c>
      <c r="BK122" s="217">
        <f>ROUND(I122*H122,2)</f>
        <v>0</v>
      </c>
      <c r="BL122" s="25" t="s">
        <v>203</v>
      </c>
      <c r="BM122" s="25" t="s">
        <v>3233</v>
      </c>
    </row>
    <row r="123" spans="2:47" s="1" customFormat="1" ht="13.5">
      <c r="B123" s="42"/>
      <c r="C123" s="64"/>
      <c r="D123" s="218" t="s">
        <v>205</v>
      </c>
      <c r="E123" s="64"/>
      <c r="F123" s="219" t="s">
        <v>3234</v>
      </c>
      <c r="G123" s="64"/>
      <c r="H123" s="64"/>
      <c r="I123" s="174"/>
      <c r="J123" s="64"/>
      <c r="K123" s="64"/>
      <c r="L123" s="62"/>
      <c r="M123" s="220"/>
      <c r="N123" s="43"/>
      <c r="O123" s="43"/>
      <c r="P123" s="43"/>
      <c r="Q123" s="43"/>
      <c r="R123" s="43"/>
      <c r="S123" s="43"/>
      <c r="T123" s="79"/>
      <c r="AT123" s="25" t="s">
        <v>205</v>
      </c>
      <c r="AU123" s="25" t="s">
        <v>79</v>
      </c>
    </row>
    <row r="124" spans="2:51" s="13" customFormat="1" ht="13.5">
      <c r="B124" s="232"/>
      <c r="C124" s="233"/>
      <c r="D124" s="245" t="s">
        <v>207</v>
      </c>
      <c r="E124" s="256" t="s">
        <v>21</v>
      </c>
      <c r="F124" s="257" t="s">
        <v>111</v>
      </c>
      <c r="G124" s="233"/>
      <c r="H124" s="258">
        <v>84.7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207</v>
      </c>
      <c r="AU124" s="242" t="s">
        <v>79</v>
      </c>
      <c r="AV124" s="13" t="s">
        <v>79</v>
      </c>
      <c r="AW124" s="13" t="s">
        <v>33</v>
      </c>
      <c r="AX124" s="13" t="s">
        <v>77</v>
      </c>
      <c r="AY124" s="242" t="s">
        <v>195</v>
      </c>
    </row>
    <row r="125" spans="2:65" s="1" customFormat="1" ht="22.5" customHeight="1">
      <c r="B125" s="42"/>
      <c r="C125" s="206" t="s">
        <v>266</v>
      </c>
      <c r="D125" s="206" t="s">
        <v>198</v>
      </c>
      <c r="E125" s="207" t="s">
        <v>3235</v>
      </c>
      <c r="F125" s="208" t="s">
        <v>3236</v>
      </c>
      <c r="G125" s="209" t="s">
        <v>250</v>
      </c>
      <c r="H125" s="210">
        <v>84.7</v>
      </c>
      <c r="I125" s="211"/>
      <c r="J125" s="212">
        <f>ROUND(I125*H125,2)</f>
        <v>0</v>
      </c>
      <c r="K125" s="208" t="s">
        <v>202</v>
      </c>
      <c r="L125" s="62"/>
      <c r="M125" s="213" t="s">
        <v>21</v>
      </c>
      <c r="N125" s="214" t="s">
        <v>41</v>
      </c>
      <c r="O125" s="43"/>
      <c r="P125" s="215">
        <f>O125*H125</f>
        <v>0</v>
      </c>
      <c r="Q125" s="215">
        <v>0.10362</v>
      </c>
      <c r="R125" s="215">
        <f>Q125*H125</f>
        <v>8.776614</v>
      </c>
      <c r="S125" s="215">
        <v>0</v>
      </c>
      <c r="T125" s="216">
        <f>S125*H125</f>
        <v>0</v>
      </c>
      <c r="AR125" s="25" t="s">
        <v>203</v>
      </c>
      <c r="AT125" s="25" t="s">
        <v>198</v>
      </c>
      <c r="AU125" s="25" t="s">
        <v>79</v>
      </c>
      <c r="AY125" s="25" t="s">
        <v>195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25" t="s">
        <v>77</v>
      </c>
      <c r="BK125" s="217">
        <f>ROUND(I125*H125,2)</f>
        <v>0</v>
      </c>
      <c r="BL125" s="25" t="s">
        <v>203</v>
      </c>
      <c r="BM125" s="25" t="s">
        <v>3237</v>
      </c>
    </row>
    <row r="126" spans="2:47" s="1" customFormat="1" ht="40.5">
      <c r="B126" s="42"/>
      <c r="C126" s="64"/>
      <c r="D126" s="218" t="s">
        <v>205</v>
      </c>
      <c r="E126" s="64"/>
      <c r="F126" s="219" t="s">
        <v>3238</v>
      </c>
      <c r="G126" s="64"/>
      <c r="H126" s="64"/>
      <c r="I126" s="174"/>
      <c r="J126" s="64"/>
      <c r="K126" s="64"/>
      <c r="L126" s="62"/>
      <c r="M126" s="220"/>
      <c r="N126" s="43"/>
      <c r="O126" s="43"/>
      <c r="P126" s="43"/>
      <c r="Q126" s="43"/>
      <c r="R126" s="43"/>
      <c r="S126" s="43"/>
      <c r="T126" s="79"/>
      <c r="AT126" s="25" t="s">
        <v>205</v>
      </c>
      <c r="AU126" s="25" t="s">
        <v>79</v>
      </c>
    </row>
    <row r="127" spans="2:51" s="13" customFormat="1" ht="13.5">
      <c r="B127" s="232"/>
      <c r="C127" s="233"/>
      <c r="D127" s="245" t="s">
        <v>207</v>
      </c>
      <c r="E127" s="256" t="s">
        <v>21</v>
      </c>
      <c r="F127" s="257" t="s">
        <v>3239</v>
      </c>
      <c r="G127" s="233"/>
      <c r="H127" s="258">
        <v>84.7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207</v>
      </c>
      <c r="AU127" s="242" t="s">
        <v>79</v>
      </c>
      <c r="AV127" s="13" t="s">
        <v>79</v>
      </c>
      <c r="AW127" s="13" t="s">
        <v>33</v>
      </c>
      <c r="AX127" s="13" t="s">
        <v>77</v>
      </c>
      <c r="AY127" s="242" t="s">
        <v>195</v>
      </c>
    </row>
    <row r="128" spans="2:65" s="1" customFormat="1" ht="22.5" customHeight="1">
      <c r="B128" s="42"/>
      <c r="C128" s="260" t="s">
        <v>274</v>
      </c>
      <c r="D128" s="260" t="s">
        <v>233</v>
      </c>
      <c r="E128" s="261" t="s">
        <v>3240</v>
      </c>
      <c r="F128" s="262" t="s">
        <v>3241</v>
      </c>
      <c r="G128" s="263" t="s">
        <v>250</v>
      </c>
      <c r="H128" s="264">
        <v>25.41</v>
      </c>
      <c r="I128" s="265"/>
      <c r="J128" s="266">
        <f>ROUND(I128*H128,2)</f>
        <v>0</v>
      </c>
      <c r="K128" s="262" t="s">
        <v>202</v>
      </c>
      <c r="L128" s="267"/>
      <c r="M128" s="268" t="s">
        <v>21</v>
      </c>
      <c r="N128" s="269" t="s">
        <v>41</v>
      </c>
      <c r="O128" s="43"/>
      <c r="P128" s="215">
        <f>O128*H128</f>
        <v>0</v>
      </c>
      <c r="Q128" s="215">
        <v>0.18</v>
      </c>
      <c r="R128" s="215">
        <f>Q128*H128</f>
        <v>4.573799999999999</v>
      </c>
      <c r="S128" s="215">
        <v>0</v>
      </c>
      <c r="T128" s="216">
        <f>S128*H128</f>
        <v>0</v>
      </c>
      <c r="AR128" s="25" t="s">
        <v>236</v>
      </c>
      <c r="AT128" s="25" t="s">
        <v>233</v>
      </c>
      <c r="AU128" s="25" t="s">
        <v>79</v>
      </c>
      <c r="AY128" s="25" t="s">
        <v>195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77</v>
      </c>
      <c r="BK128" s="217">
        <f>ROUND(I128*H128,2)</f>
        <v>0</v>
      </c>
      <c r="BL128" s="25" t="s">
        <v>203</v>
      </c>
      <c r="BM128" s="25" t="s">
        <v>3242</v>
      </c>
    </row>
    <row r="129" spans="2:47" s="1" customFormat="1" ht="13.5">
      <c r="B129" s="42"/>
      <c r="C129" s="64"/>
      <c r="D129" s="218" t="s">
        <v>205</v>
      </c>
      <c r="E129" s="64"/>
      <c r="F129" s="219" t="s">
        <v>3243</v>
      </c>
      <c r="G129" s="64"/>
      <c r="H129" s="64"/>
      <c r="I129" s="174"/>
      <c r="J129" s="64"/>
      <c r="K129" s="64"/>
      <c r="L129" s="62"/>
      <c r="M129" s="220"/>
      <c r="N129" s="43"/>
      <c r="O129" s="43"/>
      <c r="P129" s="43"/>
      <c r="Q129" s="43"/>
      <c r="R129" s="43"/>
      <c r="S129" s="43"/>
      <c r="T129" s="79"/>
      <c r="AT129" s="25" t="s">
        <v>205</v>
      </c>
      <c r="AU129" s="25" t="s">
        <v>79</v>
      </c>
    </row>
    <row r="130" spans="2:51" s="13" customFormat="1" ht="13.5">
      <c r="B130" s="232"/>
      <c r="C130" s="233"/>
      <c r="D130" s="218" t="s">
        <v>207</v>
      </c>
      <c r="E130" s="234" t="s">
        <v>21</v>
      </c>
      <c r="F130" s="235" t="s">
        <v>3244</v>
      </c>
      <c r="G130" s="233"/>
      <c r="H130" s="236">
        <v>25.41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207</v>
      </c>
      <c r="AU130" s="242" t="s">
        <v>79</v>
      </c>
      <c r="AV130" s="13" t="s">
        <v>79</v>
      </c>
      <c r="AW130" s="13" t="s">
        <v>33</v>
      </c>
      <c r="AX130" s="13" t="s">
        <v>77</v>
      </c>
      <c r="AY130" s="242" t="s">
        <v>195</v>
      </c>
    </row>
    <row r="131" spans="2:63" s="11" customFormat="1" ht="29.85" customHeight="1">
      <c r="B131" s="189"/>
      <c r="C131" s="190"/>
      <c r="D131" s="203" t="s">
        <v>69</v>
      </c>
      <c r="E131" s="204" t="s">
        <v>256</v>
      </c>
      <c r="F131" s="204" t="s">
        <v>402</v>
      </c>
      <c r="G131" s="190"/>
      <c r="H131" s="190"/>
      <c r="I131" s="193"/>
      <c r="J131" s="205">
        <f>BK131</f>
        <v>0</v>
      </c>
      <c r="K131" s="190"/>
      <c r="L131" s="195"/>
      <c r="M131" s="196"/>
      <c r="N131" s="197"/>
      <c r="O131" s="197"/>
      <c r="P131" s="198">
        <f>SUM(P132:P134)</f>
        <v>0</v>
      </c>
      <c r="Q131" s="197"/>
      <c r="R131" s="198">
        <f>SUM(R132:R134)</f>
        <v>0</v>
      </c>
      <c r="S131" s="197"/>
      <c r="T131" s="199">
        <f>SUM(T132:T134)</f>
        <v>0</v>
      </c>
      <c r="AR131" s="200" t="s">
        <v>77</v>
      </c>
      <c r="AT131" s="201" t="s">
        <v>69</v>
      </c>
      <c r="AU131" s="201" t="s">
        <v>77</v>
      </c>
      <c r="AY131" s="200" t="s">
        <v>195</v>
      </c>
      <c r="BK131" s="202">
        <f>SUM(BK132:BK134)</f>
        <v>0</v>
      </c>
    </row>
    <row r="132" spans="2:65" s="1" customFormat="1" ht="22.5" customHeight="1">
      <c r="B132" s="42"/>
      <c r="C132" s="206" t="s">
        <v>283</v>
      </c>
      <c r="D132" s="206" t="s">
        <v>198</v>
      </c>
      <c r="E132" s="207" t="s">
        <v>3245</v>
      </c>
      <c r="F132" s="208" t="s">
        <v>3246</v>
      </c>
      <c r="G132" s="209" t="s">
        <v>250</v>
      </c>
      <c r="H132" s="210">
        <v>84.7</v>
      </c>
      <c r="I132" s="211"/>
      <c r="J132" s="212">
        <f>ROUND(I132*H132,2)</f>
        <v>0</v>
      </c>
      <c r="K132" s="208" t="s">
        <v>202</v>
      </c>
      <c r="L132" s="62"/>
      <c r="M132" s="213" t="s">
        <v>21</v>
      </c>
      <c r="N132" s="214" t="s">
        <v>41</v>
      </c>
      <c r="O132" s="43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AR132" s="25" t="s">
        <v>203</v>
      </c>
      <c r="AT132" s="25" t="s">
        <v>198</v>
      </c>
      <c r="AU132" s="25" t="s">
        <v>79</v>
      </c>
      <c r="AY132" s="25" t="s">
        <v>195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25" t="s">
        <v>77</v>
      </c>
      <c r="BK132" s="217">
        <f>ROUND(I132*H132,2)</f>
        <v>0</v>
      </c>
      <c r="BL132" s="25" t="s">
        <v>203</v>
      </c>
      <c r="BM132" s="25" t="s">
        <v>3247</v>
      </c>
    </row>
    <row r="133" spans="2:47" s="1" customFormat="1" ht="40.5">
      <c r="B133" s="42"/>
      <c r="C133" s="64"/>
      <c r="D133" s="218" t="s">
        <v>205</v>
      </c>
      <c r="E133" s="64"/>
      <c r="F133" s="219" t="s">
        <v>3248</v>
      </c>
      <c r="G133" s="64"/>
      <c r="H133" s="64"/>
      <c r="I133" s="174"/>
      <c r="J133" s="64"/>
      <c r="K133" s="64"/>
      <c r="L133" s="62"/>
      <c r="M133" s="220"/>
      <c r="N133" s="43"/>
      <c r="O133" s="43"/>
      <c r="P133" s="43"/>
      <c r="Q133" s="43"/>
      <c r="R133" s="43"/>
      <c r="S133" s="43"/>
      <c r="T133" s="79"/>
      <c r="AT133" s="25" t="s">
        <v>205</v>
      </c>
      <c r="AU133" s="25" t="s">
        <v>79</v>
      </c>
    </row>
    <row r="134" spans="2:51" s="13" customFormat="1" ht="13.5">
      <c r="B134" s="232"/>
      <c r="C134" s="233"/>
      <c r="D134" s="218" t="s">
        <v>207</v>
      </c>
      <c r="E134" s="234" t="s">
        <v>21</v>
      </c>
      <c r="F134" s="235" t="s">
        <v>3196</v>
      </c>
      <c r="G134" s="233"/>
      <c r="H134" s="236">
        <v>84.7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207</v>
      </c>
      <c r="AU134" s="242" t="s">
        <v>79</v>
      </c>
      <c r="AV134" s="13" t="s">
        <v>79</v>
      </c>
      <c r="AW134" s="13" t="s">
        <v>33</v>
      </c>
      <c r="AX134" s="13" t="s">
        <v>77</v>
      </c>
      <c r="AY134" s="242" t="s">
        <v>195</v>
      </c>
    </row>
    <row r="135" spans="2:63" s="11" customFormat="1" ht="29.85" customHeight="1">
      <c r="B135" s="189"/>
      <c r="C135" s="190"/>
      <c r="D135" s="203" t="s">
        <v>69</v>
      </c>
      <c r="E135" s="204" t="s">
        <v>504</v>
      </c>
      <c r="F135" s="204" t="s">
        <v>505</v>
      </c>
      <c r="G135" s="190"/>
      <c r="H135" s="190"/>
      <c r="I135" s="193"/>
      <c r="J135" s="205">
        <f>BK135</f>
        <v>0</v>
      </c>
      <c r="K135" s="190"/>
      <c r="L135" s="195"/>
      <c r="M135" s="196"/>
      <c r="N135" s="197"/>
      <c r="O135" s="197"/>
      <c r="P135" s="198">
        <f>SUM(P136:P137)</f>
        <v>0</v>
      </c>
      <c r="Q135" s="197"/>
      <c r="R135" s="198">
        <f>SUM(R136:R137)</f>
        <v>0</v>
      </c>
      <c r="S135" s="197"/>
      <c r="T135" s="199">
        <f>SUM(T136:T137)</f>
        <v>0</v>
      </c>
      <c r="AR135" s="200" t="s">
        <v>77</v>
      </c>
      <c r="AT135" s="201" t="s">
        <v>69</v>
      </c>
      <c r="AU135" s="201" t="s">
        <v>77</v>
      </c>
      <c r="AY135" s="200" t="s">
        <v>195</v>
      </c>
      <c r="BK135" s="202">
        <f>SUM(BK136:BK137)</f>
        <v>0</v>
      </c>
    </row>
    <row r="136" spans="2:65" s="1" customFormat="1" ht="22.5" customHeight="1">
      <c r="B136" s="42"/>
      <c r="C136" s="206" t="s">
        <v>289</v>
      </c>
      <c r="D136" s="206" t="s">
        <v>198</v>
      </c>
      <c r="E136" s="207" t="s">
        <v>3249</v>
      </c>
      <c r="F136" s="208" t="s">
        <v>3250</v>
      </c>
      <c r="G136" s="209" t="s">
        <v>223</v>
      </c>
      <c r="H136" s="210">
        <v>13.35</v>
      </c>
      <c r="I136" s="211"/>
      <c r="J136" s="212">
        <f>ROUND(I136*H136,2)</f>
        <v>0</v>
      </c>
      <c r="K136" s="208" t="s">
        <v>202</v>
      </c>
      <c r="L136" s="62"/>
      <c r="M136" s="213" t="s">
        <v>21</v>
      </c>
      <c r="N136" s="214" t="s">
        <v>41</v>
      </c>
      <c r="O136" s="43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AR136" s="25" t="s">
        <v>203</v>
      </c>
      <c r="AT136" s="25" t="s">
        <v>198</v>
      </c>
      <c r="AU136" s="25" t="s">
        <v>79</v>
      </c>
      <c r="AY136" s="25" t="s">
        <v>195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25" t="s">
        <v>77</v>
      </c>
      <c r="BK136" s="217">
        <f>ROUND(I136*H136,2)</f>
        <v>0</v>
      </c>
      <c r="BL136" s="25" t="s">
        <v>203</v>
      </c>
      <c r="BM136" s="25" t="s">
        <v>3251</v>
      </c>
    </row>
    <row r="137" spans="2:47" s="1" customFormat="1" ht="27">
      <c r="B137" s="42"/>
      <c r="C137" s="64"/>
      <c r="D137" s="218" t="s">
        <v>205</v>
      </c>
      <c r="E137" s="64"/>
      <c r="F137" s="219" t="s">
        <v>3252</v>
      </c>
      <c r="G137" s="64"/>
      <c r="H137" s="64"/>
      <c r="I137" s="174"/>
      <c r="J137" s="64"/>
      <c r="K137" s="64"/>
      <c r="L137" s="62"/>
      <c r="M137" s="287"/>
      <c r="N137" s="288"/>
      <c r="O137" s="288"/>
      <c r="P137" s="288"/>
      <c r="Q137" s="288"/>
      <c r="R137" s="288"/>
      <c r="S137" s="288"/>
      <c r="T137" s="289"/>
      <c r="AT137" s="25" t="s">
        <v>205</v>
      </c>
      <c r="AU137" s="25" t="s">
        <v>79</v>
      </c>
    </row>
    <row r="138" spans="2:12" s="1" customFormat="1" ht="6.95" customHeight="1">
      <c r="B138" s="57"/>
      <c r="C138" s="58"/>
      <c r="D138" s="58"/>
      <c r="E138" s="58"/>
      <c r="F138" s="58"/>
      <c r="G138" s="58"/>
      <c r="H138" s="58"/>
      <c r="I138" s="150"/>
      <c r="J138" s="58"/>
      <c r="K138" s="58"/>
      <c r="L138" s="62"/>
    </row>
  </sheetData>
  <sheetProtection algorithmName="SHA-512" hashValue="KeEpqxE1hvPSaSOwVHJ8N/D0yB8IjjmZJci0eE5TW9AnYoYciPEKAaOPwfoGXBYSkUI5pNtQrrMzekaVKqrx6w==" saltValue="bXzuwmF7CYCOH+KCW97QyQ==" spinCount="100000" sheet="1" objects="1" scenarios="1" formatCells="0" formatColumns="0" formatRows="0" sort="0" autoFilter="0"/>
  <autoFilter ref="C86:K137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116</v>
      </c>
      <c r="AZ2" s="126" t="s">
        <v>114</v>
      </c>
      <c r="BA2" s="126" t="s">
        <v>21</v>
      </c>
      <c r="BB2" s="126" t="s">
        <v>21</v>
      </c>
      <c r="BC2" s="126" t="s">
        <v>3253</v>
      </c>
      <c r="BD2" s="126" t="s">
        <v>79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2"/>
      <c r="C9" s="43"/>
      <c r="D9" s="43"/>
      <c r="E9" s="414" t="s">
        <v>3197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17" t="s">
        <v>3254</v>
      </c>
      <c r="F11" s="416"/>
      <c r="G11" s="416"/>
      <c r="H11" s="416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ROUND(J86,2)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ROUND(SUM(BE86:BE125),2)</f>
        <v>0</v>
      </c>
      <c r="G32" s="43"/>
      <c r="H32" s="43"/>
      <c r="I32" s="142">
        <v>0.21</v>
      </c>
      <c r="J32" s="141">
        <f>ROUND(ROUND((SUM(BE86:BE125)),2)*I32,2)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ROUND(SUM(BF86:BF125),2)</f>
        <v>0</v>
      </c>
      <c r="G33" s="43"/>
      <c r="H33" s="43"/>
      <c r="I33" s="142">
        <v>0.15</v>
      </c>
      <c r="J33" s="141">
        <f>ROUND(ROUND((SUM(BF86:BF125)),2)*I33,2)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ROUND(SUM(BG86:BG125),2)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ROUND(SUM(BH86:BH125),2)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ROUND(SUM(BI86:BI125),2)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3197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IO02 - Navržená zpevněná plocha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J86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9" customFormat="1" ht="19.9" customHeight="1">
      <c r="B62" s="167"/>
      <c r="C62" s="168"/>
      <c r="D62" s="169" t="s">
        <v>1943</v>
      </c>
      <c r="E62" s="170"/>
      <c r="F62" s="170"/>
      <c r="G62" s="170"/>
      <c r="H62" s="170"/>
      <c r="I62" s="171"/>
      <c r="J62" s="172">
        <f>J88</f>
        <v>0</v>
      </c>
      <c r="K62" s="173"/>
    </row>
    <row r="63" spans="2:11" s="9" customFormat="1" ht="19.9" customHeight="1">
      <c r="B63" s="167"/>
      <c r="C63" s="168"/>
      <c r="D63" s="169" t="s">
        <v>3199</v>
      </c>
      <c r="E63" s="170"/>
      <c r="F63" s="170"/>
      <c r="G63" s="170"/>
      <c r="H63" s="170"/>
      <c r="I63" s="171"/>
      <c r="J63" s="172">
        <f>J110</f>
        <v>0</v>
      </c>
      <c r="K63" s="173"/>
    </row>
    <row r="64" spans="2:11" s="9" customFormat="1" ht="19.9" customHeight="1">
      <c r="B64" s="167"/>
      <c r="C64" s="168"/>
      <c r="D64" s="169" t="s">
        <v>170</v>
      </c>
      <c r="E64" s="170"/>
      <c r="F64" s="170"/>
      <c r="G64" s="170"/>
      <c r="H64" s="170"/>
      <c r="I64" s="171"/>
      <c r="J64" s="172">
        <f>J123</f>
        <v>0</v>
      </c>
      <c r="K64" s="173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9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50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3"/>
      <c r="J70" s="61"/>
      <c r="K70" s="61"/>
      <c r="L70" s="62"/>
    </row>
    <row r="71" spans="2:12" s="1" customFormat="1" ht="36.95" customHeight="1">
      <c r="B71" s="42"/>
      <c r="C71" s="63" t="s">
        <v>179</v>
      </c>
      <c r="D71" s="64"/>
      <c r="E71" s="64"/>
      <c r="F71" s="64"/>
      <c r="G71" s="64"/>
      <c r="H71" s="64"/>
      <c r="I71" s="174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4"/>
      <c r="J73" s="64"/>
      <c r="K73" s="64"/>
      <c r="L73" s="62"/>
    </row>
    <row r="74" spans="2:12" s="1" customFormat="1" ht="22.5" customHeight="1">
      <c r="B74" s="42"/>
      <c r="C74" s="64"/>
      <c r="D74" s="64"/>
      <c r="E74" s="418" t="str">
        <f>E7</f>
        <v>Nástavba domov pro seniory, Pilníkov</v>
      </c>
      <c r="F74" s="419"/>
      <c r="G74" s="419"/>
      <c r="H74" s="419"/>
      <c r="I74" s="174"/>
      <c r="J74" s="64"/>
      <c r="K74" s="64"/>
      <c r="L74" s="62"/>
    </row>
    <row r="75" spans="2:12" ht="13.5">
      <c r="B75" s="29"/>
      <c r="C75" s="66" t="s">
        <v>149</v>
      </c>
      <c r="D75" s="175"/>
      <c r="E75" s="175"/>
      <c r="F75" s="175"/>
      <c r="G75" s="175"/>
      <c r="H75" s="175"/>
      <c r="J75" s="175"/>
      <c r="K75" s="175"/>
      <c r="L75" s="176"/>
    </row>
    <row r="76" spans="2:12" s="1" customFormat="1" ht="22.5" customHeight="1">
      <c r="B76" s="42"/>
      <c r="C76" s="64"/>
      <c r="D76" s="64"/>
      <c r="E76" s="418" t="s">
        <v>3197</v>
      </c>
      <c r="F76" s="420"/>
      <c r="G76" s="420"/>
      <c r="H76" s="420"/>
      <c r="I76" s="174"/>
      <c r="J76" s="64"/>
      <c r="K76" s="64"/>
      <c r="L76" s="62"/>
    </row>
    <row r="77" spans="2:12" s="1" customFormat="1" ht="14.45" customHeight="1">
      <c r="B77" s="42"/>
      <c r="C77" s="66" t="s">
        <v>154</v>
      </c>
      <c r="D77" s="64"/>
      <c r="E77" s="64"/>
      <c r="F77" s="64"/>
      <c r="G77" s="64"/>
      <c r="H77" s="64"/>
      <c r="I77" s="174"/>
      <c r="J77" s="64"/>
      <c r="K77" s="64"/>
      <c r="L77" s="62"/>
    </row>
    <row r="78" spans="2:12" s="1" customFormat="1" ht="23.25" customHeight="1">
      <c r="B78" s="42"/>
      <c r="C78" s="64"/>
      <c r="D78" s="64"/>
      <c r="E78" s="390" t="str">
        <f>E11</f>
        <v>IO02 - Navržená zpevněná plocha</v>
      </c>
      <c r="F78" s="420"/>
      <c r="G78" s="420"/>
      <c r="H78" s="420"/>
      <c r="I78" s="174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4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7" t="str">
        <f>F14</f>
        <v xml:space="preserve"> </v>
      </c>
      <c r="G80" s="64"/>
      <c r="H80" s="64"/>
      <c r="I80" s="178" t="s">
        <v>25</v>
      </c>
      <c r="J80" s="74" t="str">
        <f>IF(J14="","",J14)</f>
        <v>17. 2. 2018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4"/>
      <c r="J81" s="64"/>
      <c r="K81" s="64"/>
      <c r="L81" s="62"/>
    </row>
    <row r="82" spans="2:12" s="1" customFormat="1" ht="13.5">
      <c r="B82" s="42"/>
      <c r="C82" s="66" t="s">
        <v>27</v>
      </c>
      <c r="D82" s="64"/>
      <c r="E82" s="64"/>
      <c r="F82" s="177" t="str">
        <f>E17</f>
        <v xml:space="preserve"> </v>
      </c>
      <c r="G82" s="64"/>
      <c r="H82" s="64"/>
      <c r="I82" s="178" t="s">
        <v>32</v>
      </c>
      <c r="J82" s="177" t="str">
        <f>E23</f>
        <v xml:space="preserve"> </v>
      </c>
      <c r="K82" s="64"/>
      <c r="L82" s="62"/>
    </row>
    <row r="83" spans="2:12" s="1" customFormat="1" ht="14.45" customHeight="1">
      <c r="B83" s="42"/>
      <c r="C83" s="66" t="s">
        <v>30</v>
      </c>
      <c r="D83" s="64"/>
      <c r="E83" s="64"/>
      <c r="F83" s="177" t="str">
        <f>IF(E20="","",E20)</f>
        <v/>
      </c>
      <c r="G83" s="64"/>
      <c r="H83" s="64"/>
      <c r="I83" s="174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74"/>
      <c r="J84" s="64"/>
      <c r="K84" s="64"/>
      <c r="L84" s="62"/>
    </row>
    <row r="85" spans="2:20" s="10" customFormat="1" ht="29.25" customHeight="1">
      <c r="B85" s="179"/>
      <c r="C85" s="180" t="s">
        <v>180</v>
      </c>
      <c r="D85" s="181" t="s">
        <v>55</v>
      </c>
      <c r="E85" s="181" t="s">
        <v>51</v>
      </c>
      <c r="F85" s="181" t="s">
        <v>181</v>
      </c>
      <c r="G85" s="181" t="s">
        <v>182</v>
      </c>
      <c r="H85" s="181" t="s">
        <v>183</v>
      </c>
      <c r="I85" s="182" t="s">
        <v>184</v>
      </c>
      <c r="J85" s="181" t="s">
        <v>162</v>
      </c>
      <c r="K85" s="183" t="s">
        <v>185</v>
      </c>
      <c r="L85" s="184"/>
      <c r="M85" s="82" t="s">
        <v>186</v>
      </c>
      <c r="N85" s="83" t="s">
        <v>40</v>
      </c>
      <c r="O85" s="83" t="s">
        <v>187</v>
      </c>
      <c r="P85" s="83" t="s">
        <v>188</v>
      </c>
      <c r="Q85" s="83" t="s">
        <v>189</v>
      </c>
      <c r="R85" s="83" t="s">
        <v>190</v>
      </c>
      <c r="S85" s="83" t="s">
        <v>191</v>
      </c>
      <c r="T85" s="84" t="s">
        <v>192</v>
      </c>
    </row>
    <row r="86" spans="2:63" s="1" customFormat="1" ht="29.25" customHeight="1">
      <c r="B86" s="42"/>
      <c r="C86" s="88" t="s">
        <v>163</v>
      </c>
      <c r="D86" s="64"/>
      <c r="E86" s="64"/>
      <c r="F86" s="64"/>
      <c r="G86" s="64"/>
      <c r="H86" s="64"/>
      <c r="I86" s="174"/>
      <c r="J86" s="185">
        <f>BK86</f>
        <v>0</v>
      </c>
      <c r="K86" s="64"/>
      <c r="L86" s="62"/>
      <c r="M86" s="85"/>
      <c r="N86" s="86"/>
      <c r="O86" s="86"/>
      <c r="P86" s="186">
        <f>P87</f>
        <v>0</v>
      </c>
      <c r="Q86" s="86"/>
      <c r="R86" s="186">
        <f>R87</f>
        <v>16.807321199999997</v>
      </c>
      <c r="S86" s="86"/>
      <c r="T86" s="187">
        <f>T87</f>
        <v>0</v>
      </c>
      <c r="AT86" s="25" t="s">
        <v>69</v>
      </c>
      <c r="AU86" s="25" t="s">
        <v>164</v>
      </c>
      <c r="BK86" s="188">
        <f>BK87</f>
        <v>0</v>
      </c>
    </row>
    <row r="87" spans="2:63" s="11" customFormat="1" ht="37.35" customHeight="1">
      <c r="B87" s="189"/>
      <c r="C87" s="190"/>
      <c r="D87" s="191" t="s">
        <v>69</v>
      </c>
      <c r="E87" s="192" t="s">
        <v>193</v>
      </c>
      <c r="F87" s="192" t="s">
        <v>194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P88+P110+P123</f>
        <v>0</v>
      </c>
      <c r="Q87" s="197"/>
      <c r="R87" s="198">
        <f>R88+R110+R123</f>
        <v>16.807321199999997</v>
      </c>
      <c r="S87" s="197"/>
      <c r="T87" s="199">
        <f>T88+T110+T123</f>
        <v>0</v>
      </c>
      <c r="AR87" s="200" t="s">
        <v>77</v>
      </c>
      <c r="AT87" s="201" t="s">
        <v>69</v>
      </c>
      <c r="AU87" s="201" t="s">
        <v>70</v>
      </c>
      <c r="AY87" s="200" t="s">
        <v>195</v>
      </c>
      <c r="BK87" s="202">
        <f>BK88+BK110+BK123</f>
        <v>0</v>
      </c>
    </row>
    <row r="88" spans="2:63" s="11" customFormat="1" ht="19.9" customHeight="1">
      <c r="B88" s="189"/>
      <c r="C88" s="190"/>
      <c r="D88" s="203" t="s">
        <v>69</v>
      </c>
      <c r="E88" s="204" t="s">
        <v>77</v>
      </c>
      <c r="F88" s="204" t="s">
        <v>1945</v>
      </c>
      <c r="G88" s="190"/>
      <c r="H88" s="190"/>
      <c r="I88" s="193"/>
      <c r="J88" s="205">
        <f>BK88</f>
        <v>0</v>
      </c>
      <c r="K88" s="190"/>
      <c r="L88" s="195"/>
      <c r="M88" s="196"/>
      <c r="N88" s="197"/>
      <c r="O88" s="197"/>
      <c r="P88" s="198">
        <f>SUM(P89:P109)</f>
        <v>0</v>
      </c>
      <c r="Q88" s="197"/>
      <c r="R88" s="198">
        <f>SUM(R89:R109)</f>
        <v>0</v>
      </c>
      <c r="S88" s="197"/>
      <c r="T88" s="199">
        <f>SUM(T89:T109)</f>
        <v>0</v>
      </c>
      <c r="AR88" s="200" t="s">
        <v>77</v>
      </c>
      <c r="AT88" s="201" t="s">
        <v>69</v>
      </c>
      <c r="AU88" s="201" t="s">
        <v>77</v>
      </c>
      <c r="AY88" s="200" t="s">
        <v>195</v>
      </c>
      <c r="BK88" s="202">
        <f>SUM(BK89:BK109)</f>
        <v>0</v>
      </c>
    </row>
    <row r="89" spans="2:65" s="1" customFormat="1" ht="22.5" customHeight="1">
      <c r="B89" s="42"/>
      <c r="C89" s="206" t="s">
        <v>77</v>
      </c>
      <c r="D89" s="206" t="s">
        <v>198</v>
      </c>
      <c r="E89" s="207" t="s">
        <v>3207</v>
      </c>
      <c r="F89" s="208" t="s">
        <v>3208</v>
      </c>
      <c r="G89" s="209" t="s">
        <v>201</v>
      </c>
      <c r="H89" s="210">
        <v>88.89</v>
      </c>
      <c r="I89" s="211"/>
      <c r="J89" s="212">
        <f>ROUND(I89*H89,2)</f>
        <v>0</v>
      </c>
      <c r="K89" s="208" t="s">
        <v>202</v>
      </c>
      <c r="L89" s="62"/>
      <c r="M89" s="213" t="s">
        <v>21</v>
      </c>
      <c r="N89" s="214" t="s">
        <v>41</v>
      </c>
      <c r="O89" s="43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AR89" s="25" t="s">
        <v>203</v>
      </c>
      <c r="AT89" s="25" t="s">
        <v>198</v>
      </c>
      <c r="AU89" s="25" t="s">
        <v>79</v>
      </c>
      <c r="AY89" s="25" t="s">
        <v>195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77</v>
      </c>
      <c r="BK89" s="217">
        <f>ROUND(I89*H89,2)</f>
        <v>0</v>
      </c>
      <c r="BL89" s="25" t="s">
        <v>203</v>
      </c>
      <c r="BM89" s="25" t="s">
        <v>3255</v>
      </c>
    </row>
    <row r="90" spans="2:47" s="1" customFormat="1" ht="27">
      <c r="B90" s="42"/>
      <c r="C90" s="64"/>
      <c r="D90" s="218" t="s">
        <v>205</v>
      </c>
      <c r="E90" s="64"/>
      <c r="F90" s="219" t="s">
        <v>3210</v>
      </c>
      <c r="G90" s="64"/>
      <c r="H90" s="64"/>
      <c r="I90" s="174"/>
      <c r="J90" s="64"/>
      <c r="K90" s="64"/>
      <c r="L90" s="62"/>
      <c r="M90" s="220"/>
      <c r="N90" s="43"/>
      <c r="O90" s="43"/>
      <c r="P90" s="43"/>
      <c r="Q90" s="43"/>
      <c r="R90" s="43"/>
      <c r="S90" s="43"/>
      <c r="T90" s="79"/>
      <c r="AT90" s="25" t="s">
        <v>205</v>
      </c>
      <c r="AU90" s="25" t="s">
        <v>79</v>
      </c>
    </row>
    <row r="91" spans="2:51" s="13" customFormat="1" ht="13.5">
      <c r="B91" s="232"/>
      <c r="C91" s="233"/>
      <c r="D91" s="245" t="s">
        <v>207</v>
      </c>
      <c r="E91" s="256" t="s">
        <v>21</v>
      </c>
      <c r="F91" s="257" t="s">
        <v>3256</v>
      </c>
      <c r="G91" s="233"/>
      <c r="H91" s="258">
        <v>88.89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207</v>
      </c>
      <c r="AU91" s="242" t="s">
        <v>79</v>
      </c>
      <c r="AV91" s="13" t="s">
        <v>79</v>
      </c>
      <c r="AW91" s="13" t="s">
        <v>33</v>
      </c>
      <c r="AX91" s="13" t="s">
        <v>77</v>
      </c>
      <c r="AY91" s="242" t="s">
        <v>195</v>
      </c>
    </row>
    <row r="92" spans="2:65" s="1" customFormat="1" ht="22.5" customHeight="1">
      <c r="B92" s="42"/>
      <c r="C92" s="206" t="s">
        <v>79</v>
      </c>
      <c r="D92" s="206" t="s">
        <v>198</v>
      </c>
      <c r="E92" s="207" t="s">
        <v>3213</v>
      </c>
      <c r="F92" s="208" t="s">
        <v>3214</v>
      </c>
      <c r="G92" s="209" t="s">
        <v>201</v>
      </c>
      <c r="H92" s="210">
        <v>59.26</v>
      </c>
      <c r="I92" s="211"/>
      <c r="J92" s="212">
        <f>ROUND(I92*H92,2)</f>
        <v>0</v>
      </c>
      <c r="K92" s="208" t="s">
        <v>202</v>
      </c>
      <c r="L92" s="62"/>
      <c r="M92" s="213" t="s">
        <v>21</v>
      </c>
      <c r="N92" s="214" t="s">
        <v>41</v>
      </c>
      <c r="O92" s="43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203</v>
      </c>
      <c r="AT92" s="25" t="s">
        <v>198</v>
      </c>
      <c r="AU92" s="25" t="s">
        <v>79</v>
      </c>
      <c r="AY92" s="25" t="s">
        <v>195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77</v>
      </c>
      <c r="BK92" s="217">
        <f>ROUND(I92*H92,2)</f>
        <v>0</v>
      </c>
      <c r="BL92" s="25" t="s">
        <v>203</v>
      </c>
      <c r="BM92" s="25" t="s">
        <v>3257</v>
      </c>
    </row>
    <row r="93" spans="2:47" s="1" customFormat="1" ht="27">
      <c r="B93" s="42"/>
      <c r="C93" s="64"/>
      <c r="D93" s="218" t="s">
        <v>205</v>
      </c>
      <c r="E93" s="64"/>
      <c r="F93" s="219" t="s">
        <v>3216</v>
      </c>
      <c r="G93" s="64"/>
      <c r="H93" s="64"/>
      <c r="I93" s="174"/>
      <c r="J93" s="64"/>
      <c r="K93" s="64"/>
      <c r="L93" s="62"/>
      <c r="M93" s="220"/>
      <c r="N93" s="43"/>
      <c r="O93" s="43"/>
      <c r="P93" s="43"/>
      <c r="Q93" s="43"/>
      <c r="R93" s="43"/>
      <c r="S93" s="43"/>
      <c r="T93" s="79"/>
      <c r="AT93" s="25" t="s">
        <v>205</v>
      </c>
      <c r="AU93" s="25" t="s">
        <v>79</v>
      </c>
    </row>
    <row r="94" spans="2:51" s="13" customFormat="1" ht="13.5">
      <c r="B94" s="232"/>
      <c r="C94" s="233"/>
      <c r="D94" s="245" t="s">
        <v>207</v>
      </c>
      <c r="E94" s="256" t="s">
        <v>21</v>
      </c>
      <c r="F94" s="257" t="s">
        <v>114</v>
      </c>
      <c r="G94" s="233"/>
      <c r="H94" s="258">
        <v>59.26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207</v>
      </c>
      <c r="AU94" s="242" t="s">
        <v>79</v>
      </c>
      <c r="AV94" s="13" t="s">
        <v>79</v>
      </c>
      <c r="AW94" s="13" t="s">
        <v>33</v>
      </c>
      <c r="AX94" s="13" t="s">
        <v>77</v>
      </c>
      <c r="AY94" s="242" t="s">
        <v>195</v>
      </c>
    </row>
    <row r="95" spans="2:65" s="1" customFormat="1" ht="22.5" customHeight="1">
      <c r="B95" s="42"/>
      <c r="C95" s="206" t="s">
        <v>196</v>
      </c>
      <c r="D95" s="206" t="s">
        <v>198</v>
      </c>
      <c r="E95" s="207" t="s">
        <v>1962</v>
      </c>
      <c r="F95" s="208" t="s">
        <v>1963</v>
      </c>
      <c r="G95" s="209" t="s">
        <v>201</v>
      </c>
      <c r="H95" s="210">
        <v>59.26</v>
      </c>
      <c r="I95" s="211"/>
      <c r="J95" s="212">
        <f>ROUND(I95*H95,2)</f>
        <v>0</v>
      </c>
      <c r="K95" s="208" t="s">
        <v>202</v>
      </c>
      <c r="L95" s="62"/>
      <c r="M95" s="213" t="s">
        <v>21</v>
      </c>
      <c r="N95" s="214" t="s">
        <v>41</v>
      </c>
      <c r="O95" s="43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203</v>
      </c>
      <c r="AT95" s="25" t="s">
        <v>198</v>
      </c>
      <c r="AU95" s="25" t="s">
        <v>79</v>
      </c>
      <c r="AY95" s="25" t="s">
        <v>195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77</v>
      </c>
      <c r="BK95" s="217">
        <f>ROUND(I95*H95,2)</f>
        <v>0</v>
      </c>
      <c r="BL95" s="25" t="s">
        <v>203</v>
      </c>
      <c r="BM95" s="25" t="s">
        <v>3258</v>
      </c>
    </row>
    <row r="96" spans="2:47" s="1" customFormat="1" ht="40.5">
      <c r="B96" s="42"/>
      <c r="C96" s="64"/>
      <c r="D96" s="218" t="s">
        <v>205</v>
      </c>
      <c r="E96" s="64"/>
      <c r="F96" s="219" t="s">
        <v>1965</v>
      </c>
      <c r="G96" s="64"/>
      <c r="H96" s="64"/>
      <c r="I96" s="174"/>
      <c r="J96" s="64"/>
      <c r="K96" s="64"/>
      <c r="L96" s="62"/>
      <c r="M96" s="220"/>
      <c r="N96" s="43"/>
      <c r="O96" s="43"/>
      <c r="P96" s="43"/>
      <c r="Q96" s="43"/>
      <c r="R96" s="43"/>
      <c r="S96" s="43"/>
      <c r="T96" s="79"/>
      <c r="AT96" s="25" t="s">
        <v>205</v>
      </c>
      <c r="AU96" s="25" t="s">
        <v>79</v>
      </c>
    </row>
    <row r="97" spans="2:51" s="13" customFormat="1" ht="13.5">
      <c r="B97" s="232"/>
      <c r="C97" s="233"/>
      <c r="D97" s="245" t="s">
        <v>207</v>
      </c>
      <c r="E97" s="256" t="s">
        <v>21</v>
      </c>
      <c r="F97" s="257" t="s">
        <v>114</v>
      </c>
      <c r="G97" s="233"/>
      <c r="H97" s="258">
        <v>59.26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207</v>
      </c>
      <c r="AU97" s="242" t="s">
        <v>79</v>
      </c>
      <c r="AV97" s="13" t="s">
        <v>79</v>
      </c>
      <c r="AW97" s="13" t="s">
        <v>33</v>
      </c>
      <c r="AX97" s="13" t="s">
        <v>77</v>
      </c>
      <c r="AY97" s="242" t="s">
        <v>195</v>
      </c>
    </row>
    <row r="98" spans="2:65" s="1" customFormat="1" ht="31.5" customHeight="1">
      <c r="B98" s="42"/>
      <c r="C98" s="206" t="s">
        <v>203</v>
      </c>
      <c r="D98" s="206" t="s">
        <v>198</v>
      </c>
      <c r="E98" s="207" t="s">
        <v>1967</v>
      </c>
      <c r="F98" s="208" t="s">
        <v>1968</v>
      </c>
      <c r="G98" s="209" t="s">
        <v>201</v>
      </c>
      <c r="H98" s="210">
        <v>59.26</v>
      </c>
      <c r="I98" s="211"/>
      <c r="J98" s="212">
        <f>ROUND(I98*H98,2)</f>
        <v>0</v>
      </c>
      <c r="K98" s="208" t="s">
        <v>202</v>
      </c>
      <c r="L98" s="62"/>
      <c r="M98" s="213" t="s">
        <v>21</v>
      </c>
      <c r="N98" s="214" t="s">
        <v>41</v>
      </c>
      <c r="O98" s="43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AR98" s="25" t="s">
        <v>203</v>
      </c>
      <c r="AT98" s="25" t="s">
        <v>198</v>
      </c>
      <c r="AU98" s="25" t="s">
        <v>79</v>
      </c>
      <c r="AY98" s="25" t="s">
        <v>195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77</v>
      </c>
      <c r="BK98" s="217">
        <f>ROUND(I98*H98,2)</f>
        <v>0</v>
      </c>
      <c r="BL98" s="25" t="s">
        <v>203</v>
      </c>
      <c r="BM98" s="25" t="s">
        <v>3259</v>
      </c>
    </row>
    <row r="99" spans="2:47" s="1" customFormat="1" ht="40.5">
      <c r="B99" s="42"/>
      <c r="C99" s="64"/>
      <c r="D99" s="218" t="s">
        <v>205</v>
      </c>
      <c r="E99" s="64"/>
      <c r="F99" s="219" t="s">
        <v>1970</v>
      </c>
      <c r="G99" s="64"/>
      <c r="H99" s="64"/>
      <c r="I99" s="174"/>
      <c r="J99" s="64"/>
      <c r="K99" s="64"/>
      <c r="L99" s="62"/>
      <c r="M99" s="220"/>
      <c r="N99" s="43"/>
      <c r="O99" s="43"/>
      <c r="P99" s="43"/>
      <c r="Q99" s="43"/>
      <c r="R99" s="43"/>
      <c r="S99" s="43"/>
      <c r="T99" s="79"/>
      <c r="AT99" s="25" t="s">
        <v>205</v>
      </c>
      <c r="AU99" s="25" t="s">
        <v>79</v>
      </c>
    </row>
    <row r="100" spans="2:51" s="13" customFormat="1" ht="13.5">
      <c r="B100" s="232"/>
      <c r="C100" s="233"/>
      <c r="D100" s="245" t="s">
        <v>207</v>
      </c>
      <c r="E100" s="256" t="s">
        <v>21</v>
      </c>
      <c r="F100" s="257" t="s">
        <v>114</v>
      </c>
      <c r="G100" s="233"/>
      <c r="H100" s="258">
        <v>59.26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207</v>
      </c>
      <c r="AU100" s="242" t="s">
        <v>79</v>
      </c>
      <c r="AV100" s="13" t="s">
        <v>79</v>
      </c>
      <c r="AW100" s="13" t="s">
        <v>33</v>
      </c>
      <c r="AX100" s="13" t="s">
        <v>77</v>
      </c>
      <c r="AY100" s="242" t="s">
        <v>195</v>
      </c>
    </row>
    <row r="101" spans="2:65" s="1" customFormat="1" ht="22.5" customHeight="1">
      <c r="B101" s="42"/>
      <c r="C101" s="206" t="s">
        <v>232</v>
      </c>
      <c r="D101" s="206" t="s">
        <v>198</v>
      </c>
      <c r="E101" s="207" t="s">
        <v>1975</v>
      </c>
      <c r="F101" s="208" t="s">
        <v>1976</v>
      </c>
      <c r="G101" s="209" t="s">
        <v>201</v>
      </c>
      <c r="H101" s="210">
        <v>59.26</v>
      </c>
      <c r="I101" s="211"/>
      <c r="J101" s="212">
        <f>ROUND(I101*H101,2)</f>
        <v>0</v>
      </c>
      <c r="K101" s="208" t="s">
        <v>202</v>
      </c>
      <c r="L101" s="62"/>
      <c r="M101" s="213" t="s">
        <v>21</v>
      </c>
      <c r="N101" s="214" t="s">
        <v>41</v>
      </c>
      <c r="O101" s="43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203</v>
      </c>
      <c r="AT101" s="25" t="s">
        <v>198</v>
      </c>
      <c r="AU101" s="25" t="s">
        <v>79</v>
      </c>
      <c r="AY101" s="25" t="s">
        <v>195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77</v>
      </c>
      <c r="BK101" s="217">
        <f>ROUND(I101*H101,2)</f>
        <v>0</v>
      </c>
      <c r="BL101" s="25" t="s">
        <v>203</v>
      </c>
      <c r="BM101" s="25" t="s">
        <v>3260</v>
      </c>
    </row>
    <row r="102" spans="2:47" s="1" customFormat="1" ht="13.5">
      <c r="B102" s="42"/>
      <c r="C102" s="64"/>
      <c r="D102" s="218" t="s">
        <v>205</v>
      </c>
      <c r="E102" s="64"/>
      <c r="F102" s="219" t="s">
        <v>1976</v>
      </c>
      <c r="G102" s="64"/>
      <c r="H102" s="64"/>
      <c r="I102" s="174"/>
      <c r="J102" s="64"/>
      <c r="K102" s="64"/>
      <c r="L102" s="62"/>
      <c r="M102" s="220"/>
      <c r="N102" s="43"/>
      <c r="O102" s="43"/>
      <c r="P102" s="43"/>
      <c r="Q102" s="43"/>
      <c r="R102" s="43"/>
      <c r="S102" s="43"/>
      <c r="T102" s="79"/>
      <c r="AT102" s="25" t="s">
        <v>205</v>
      </c>
      <c r="AU102" s="25" t="s">
        <v>79</v>
      </c>
    </row>
    <row r="103" spans="2:51" s="13" customFormat="1" ht="13.5">
      <c r="B103" s="232"/>
      <c r="C103" s="233"/>
      <c r="D103" s="245" t="s">
        <v>207</v>
      </c>
      <c r="E103" s="256" t="s">
        <v>21</v>
      </c>
      <c r="F103" s="257" t="s">
        <v>114</v>
      </c>
      <c r="G103" s="233"/>
      <c r="H103" s="258">
        <v>59.26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207</v>
      </c>
      <c r="AU103" s="242" t="s">
        <v>79</v>
      </c>
      <c r="AV103" s="13" t="s">
        <v>79</v>
      </c>
      <c r="AW103" s="13" t="s">
        <v>33</v>
      </c>
      <c r="AX103" s="13" t="s">
        <v>77</v>
      </c>
      <c r="AY103" s="242" t="s">
        <v>195</v>
      </c>
    </row>
    <row r="104" spans="2:65" s="1" customFormat="1" ht="22.5" customHeight="1">
      <c r="B104" s="42"/>
      <c r="C104" s="206" t="s">
        <v>238</v>
      </c>
      <c r="D104" s="206" t="s">
        <v>198</v>
      </c>
      <c r="E104" s="207" t="s">
        <v>1978</v>
      </c>
      <c r="F104" s="208" t="s">
        <v>1979</v>
      </c>
      <c r="G104" s="209" t="s">
        <v>223</v>
      </c>
      <c r="H104" s="210">
        <v>106.668</v>
      </c>
      <c r="I104" s="211"/>
      <c r="J104" s="212">
        <f>ROUND(I104*H104,2)</f>
        <v>0</v>
      </c>
      <c r="K104" s="208" t="s">
        <v>202</v>
      </c>
      <c r="L104" s="62"/>
      <c r="M104" s="213" t="s">
        <v>21</v>
      </c>
      <c r="N104" s="214" t="s">
        <v>41</v>
      </c>
      <c r="O104" s="43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AR104" s="25" t="s">
        <v>203</v>
      </c>
      <c r="AT104" s="25" t="s">
        <v>198</v>
      </c>
      <c r="AU104" s="25" t="s">
        <v>79</v>
      </c>
      <c r="AY104" s="25" t="s">
        <v>195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5" t="s">
        <v>77</v>
      </c>
      <c r="BK104" s="217">
        <f>ROUND(I104*H104,2)</f>
        <v>0</v>
      </c>
      <c r="BL104" s="25" t="s">
        <v>203</v>
      </c>
      <c r="BM104" s="25" t="s">
        <v>3261</v>
      </c>
    </row>
    <row r="105" spans="2:47" s="1" customFormat="1" ht="13.5">
      <c r="B105" s="42"/>
      <c r="C105" s="64"/>
      <c r="D105" s="218" t="s">
        <v>205</v>
      </c>
      <c r="E105" s="64"/>
      <c r="F105" s="219" t="s">
        <v>1981</v>
      </c>
      <c r="G105" s="64"/>
      <c r="H105" s="64"/>
      <c r="I105" s="174"/>
      <c r="J105" s="64"/>
      <c r="K105" s="64"/>
      <c r="L105" s="62"/>
      <c r="M105" s="220"/>
      <c r="N105" s="43"/>
      <c r="O105" s="43"/>
      <c r="P105" s="43"/>
      <c r="Q105" s="43"/>
      <c r="R105" s="43"/>
      <c r="S105" s="43"/>
      <c r="T105" s="79"/>
      <c r="AT105" s="25" t="s">
        <v>205</v>
      </c>
      <c r="AU105" s="25" t="s">
        <v>79</v>
      </c>
    </row>
    <row r="106" spans="2:51" s="13" customFormat="1" ht="13.5">
      <c r="B106" s="232"/>
      <c r="C106" s="233"/>
      <c r="D106" s="245" t="s">
        <v>207</v>
      </c>
      <c r="E106" s="256" t="s">
        <v>21</v>
      </c>
      <c r="F106" s="257" t="s">
        <v>3262</v>
      </c>
      <c r="G106" s="233"/>
      <c r="H106" s="258">
        <v>106.668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207</v>
      </c>
      <c r="AU106" s="242" t="s">
        <v>79</v>
      </c>
      <c r="AV106" s="13" t="s">
        <v>79</v>
      </c>
      <c r="AW106" s="13" t="s">
        <v>33</v>
      </c>
      <c r="AX106" s="13" t="s">
        <v>77</v>
      </c>
      <c r="AY106" s="242" t="s">
        <v>195</v>
      </c>
    </row>
    <row r="107" spans="2:65" s="1" customFormat="1" ht="22.5" customHeight="1">
      <c r="B107" s="42"/>
      <c r="C107" s="206" t="s">
        <v>244</v>
      </c>
      <c r="D107" s="206" t="s">
        <v>198</v>
      </c>
      <c r="E107" s="207" t="s">
        <v>3222</v>
      </c>
      <c r="F107" s="208" t="s">
        <v>3223</v>
      </c>
      <c r="G107" s="209" t="s">
        <v>250</v>
      </c>
      <c r="H107" s="210">
        <v>59.26</v>
      </c>
      <c r="I107" s="211"/>
      <c r="J107" s="212">
        <f>ROUND(I107*H107,2)</f>
        <v>0</v>
      </c>
      <c r="K107" s="208" t="s">
        <v>202</v>
      </c>
      <c r="L107" s="62"/>
      <c r="M107" s="213" t="s">
        <v>21</v>
      </c>
      <c r="N107" s="214" t="s">
        <v>41</v>
      </c>
      <c r="O107" s="43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AR107" s="25" t="s">
        <v>203</v>
      </c>
      <c r="AT107" s="25" t="s">
        <v>198</v>
      </c>
      <c r="AU107" s="25" t="s">
        <v>79</v>
      </c>
      <c r="AY107" s="25" t="s">
        <v>195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5" t="s">
        <v>77</v>
      </c>
      <c r="BK107" s="217">
        <f>ROUND(I107*H107,2)</f>
        <v>0</v>
      </c>
      <c r="BL107" s="25" t="s">
        <v>203</v>
      </c>
      <c r="BM107" s="25" t="s">
        <v>3263</v>
      </c>
    </row>
    <row r="108" spans="2:47" s="1" customFormat="1" ht="13.5">
      <c r="B108" s="42"/>
      <c r="C108" s="64"/>
      <c r="D108" s="218" t="s">
        <v>205</v>
      </c>
      <c r="E108" s="64"/>
      <c r="F108" s="219" t="s">
        <v>3225</v>
      </c>
      <c r="G108" s="64"/>
      <c r="H108" s="64"/>
      <c r="I108" s="174"/>
      <c r="J108" s="64"/>
      <c r="K108" s="64"/>
      <c r="L108" s="62"/>
      <c r="M108" s="220"/>
      <c r="N108" s="43"/>
      <c r="O108" s="43"/>
      <c r="P108" s="43"/>
      <c r="Q108" s="43"/>
      <c r="R108" s="43"/>
      <c r="S108" s="43"/>
      <c r="T108" s="79"/>
      <c r="AT108" s="25" t="s">
        <v>205</v>
      </c>
      <c r="AU108" s="25" t="s">
        <v>79</v>
      </c>
    </row>
    <row r="109" spans="2:51" s="13" customFormat="1" ht="13.5">
      <c r="B109" s="232"/>
      <c r="C109" s="233"/>
      <c r="D109" s="218" t="s">
        <v>207</v>
      </c>
      <c r="E109" s="234" t="s">
        <v>21</v>
      </c>
      <c r="F109" s="235" t="s">
        <v>114</v>
      </c>
      <c r="G109" s="233"/>
      <c r="H109" s="236">
        <v>59.26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207</v>
      </c>
      <c r="AU109" s="242" t="s">
        <v>79</v>
      </c>
      <c r="AV109" s="13" t="s">
        <v>79</v>
      </c>
      <c r="AW109" s="13" t="s">
        <v>33</v>
      </c>
      <c r="AX109" s="13" t="s">
        <v>77</v>
      </c>
      <c r="AY109" s="242" t="s">
        <v>195</v>
      </c>
    </row>
    <row r="110" spans="2:63" s="11" customFormat="1" ht="29.85" customHeight="1">
      <c r="B110" s="189"/>
      <c r="C110" s="190"/>
      <c r="D110" s="203" t="s">
        <v>69</v>
      </c>
      <c r="E110" s="204" t="s">
        <v>232</v>
      </c>
      <c r="F110" s="204" t="s">
        <v>3226</v>
      </c>
      <c r="G110" s="190"/>
      <c r="H110" s="190"/>
      <c r="I110" s="193"/>
      <c r="J110" s="205">
        <f>BK110</f>
        <v>0</v>
      </c>
      <c r="K110" s="190"/>
      <c r="L110" s="195"/>
      <c r="M110" s="196"/>
      <c r="N110" s="197"/>
      <c r="O110" s="197"/>
      <c r="P110" s="198">
        <f>SUM(P111:P122)</f>
        <v>0</v>
      </c>
      <c r="Q110" s="197"/>
      <c r="R110" s="198">
        <f>SUM(R111:R122)</f>
        <v>16.807321199999997</v>
      </c>
      <c r="S110" s="197"/>
      <c r="T110" s="199">
        <f>SUM(T111:T122)</f>
        <v>0</v>
      </c>
      <c r="AR110" s="200" t="s">
        <v>77</v>
      </c>
      <c r="AT110" s="201" t="s">
        <v>69</v>
      </c>
      <c r="AU110" s="201" t="s">
        <v>77</v>
      </c>
      <c r="AY110" s="200" t="s">
        <v>195</v>
      </c>
      <c r="BK110" s="202">
        <f>SUM(BK111:BK122)</f>
        <v>0</v>
      </c>
    </row>
    <row r="111" spans="2:65" s="1" customFormat="1" ht="22.5" customHeight="1">
      <c r="B111" s="42"/>
      <c r="C111" s="206" t="s">
        <v>236</v>
      </c>
      <c r="D111" s="206" t="s">
        <v>198</v>
      </c>
      <c r="E111" s="207" t="s">
        <v>3227</v>
      </c>
      <c r="F111" s="208" t="s">
        <v>3228</v>
      </c>
      <c r="G111" s="209" t="s">
        <v>250</v>
      </c>
      <c r="H111" s="210">
        <v>59.26</v>
      </c>
      <c r="I111" s="211"/>
      <c r="J111" s="212">
        <f>ROUND(I111*H111,2)</f>
        <v>0</v>
      </c>
      <c r="K111" s="208" t="s">
        <v>202</v>
      </c>
      <c r="L111" s="62"/>
      <c r="M111" s="213" t="s">
        <v>21</v>
      </c>
      <c r="N111" s="214" t="s">
        <v>41</v>
      </c>
      <c r="O111" s="43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203</v>
      </c>
      <c r="AT111" s="25" t="s">
        <v>198</v>
      </c>
      <c r="AU111" s="25" t="s">
        <v>79</v>
      </c>
      <c r="AY111" s="25" t="s">
        <v>195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77</v>
      </c>
      <c r="BK111" s="217">
        <f>ROUND(I111*H111,2)</f>
        <v>0</v>
      </c>
      <c r="BL111" s="25" t="s">
        <v>203</v>
      </c>
      <c r="BM111" s="25" t="s">
        <v>3264</v>
      </c>
    </row>
    <row r="112" spans="2:47" s="1" customFormat="1" ht="13.5">
      <c r="B112" s="42"/>
      <c r="C112" s="64"/>
      <c r="D112" s="218" t="s">
        <v>205</v>
      </c>
      <c r="E112" s="64"/>
      <c r="F112" s="219" t="s">
        <v>3230</v>
      </c>
      <c r="G112" s="64"/>
      <c r="H112" s="64"/>
      <c r="I112" s="174"/>
      <c r="J112" s="64"/>
      <c r="K112" s="64"/>
      <c r="L112" s="62"/>
      <c r="M112" s="220"/>
      <c r="N112" s="43"/>
      <c r="O112" s="43"/>
      <c r="P112" s="43"/>
      <c r="Q112" s="43"/>
      <c r="R112" s="43"/>
      <c r="S112" s="43"/>
      <c r="T112" s="79"/>
      <c r="AT112" s="25" t="s">
        <v>205</v>
      </c>
      <c r="AU112" s="25" t="s">
        <v>79</v>
      </c>
    </row>
    <row r="113" spans="2:51" s="13" customFormat="1" ht="13.5">
      <c r="B113" s="232"/>
      <c r="C113" s="233"/>
      <c r="D113" s="245" t="s">
        <v>207</v>
      </c>
      <c r="E113" s="256" t="s">
        <v>114</v>
      </c>
      <c r="F113" s="257" t="s">
        <v>3253</v>
      </c>
      <c r="G113" s="233"/>
      <c r="H113" s="258">
        <v>59.26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207</v>
      </c>
      <c r="AU113" s="242" t="s">
        <v>79</v>
      </c>
      <c r="AV113" s="13" t="s">
        <v>79</v>
      </c>
      <c r="AW113" s="13" t="s">
        <v>33</v>
      </c>
      <c r="AX113" s="13" t="s">
        <v>77</v>
      </c>
      <c r="AY113" s="242" t="s">
        <v>195</v>
      </c>
    </row>
    <row r="114" spans="2:65" s="1" customFormat="1" ht="22.5" customHeight="1">
      <c r="B114" s="42"/>
      <c r="C114" s="206" t="s">
        <v>256</v>
      </c>
      <c r="D114" s="206" t="s">
        <v>198</v>
      </c>
      <c r="E114" s="207" t="s">
        <v>3231</v>
      </c>
      <c r="F114" s="208" t="s">
        <v>3232</v>
      </c>
      <c r="G114" s="209" t="s">
        <v>250</v>
      </c>
      <c r="H114" s="210">
        <v>59.26</v>
      </c>
      <c r="I114" s="211"/>
      <c r="J114" s="212">
        <f>ROUND(I114*H114,2)</f>
        <v>0</v>
      </c>
      <c r="K114" s="208" t="s">
        <v>202</v>
      </c>
      <c r="L114" s="62"/>
      <c r="M114" s="213" t="s">
        <v>21</v>
      </c>
      <c r="N114" s="214" t="s">
        <v>41</v>
      </c>
      <c r="O114" s="43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AR114" s="25" t="s">
        <v>203</v>
      </c>
      <c r="AT114" s="25" t="s">
        <v>198</v>
      </c>
      <c r="AU114" s="25" t="s">
        <v>79</v>
      </c>
      <c r="AY114" s="25" t="s">
        <v>195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5" t="s">
        <v>77</v>
      </c>
      <c r="BK114" s="217">
        <f>ROUND(I114*H114,2)</f>
        <v>0</v>
      </c>
      <c r="BL114" s="25" t="s">
        <v>203</v>
      </c>
      <c r="BM114" s="25" t="s">
        <v>3265</v>
      </c>
    </row>
    <row r="115" spans="2:47" s="1" customFormat="1" ht="13.5">
      <c r="B115" s="42"/>
      <c r="C115" s="64"/>
      <c r="D115" s="218" t="s">
        <v>205</v>
      </c>
      <c r="E115" s="64"/>
      <c r="F115" s="219" t="s">
        <v>3234</v>
      </c>
      <c r="G115" s="64"/>
      <c r="H115" s="64"/>
      <c r="I115" s="174"/>
      <c r="J115" s="64"/>
      <c r="K115" s="64"/>
      <c r="L115" s="62"/>
      <c r="M115" s="220"/>
      <c r="N115" s="43"/>
      <c r="O115" s="43"/>
      <c r="P115" s="43"/>
      <c r="Q115" s="43"/>
      <c r="R115" s="43"/>
      <c r="S115" s="43"/>
      <c r="T115" s="79"/>
      <c r="AT115" s="25" t="s">
        <v>205</v>
      </c>
      <c r="AU115" s="25" t="s">
        <v>79</v>
      </c>
    </row>
    <row r="116" spans="2:51" s="13" customFormat="1" ht="13.5">
      <c r="B116" s="232"/>
      <c r="C116" s="233"/>
      <c r="D116" s="245" t="s">
        <v>207</v>
      </c>
      <c r="E116" s="256" t="s">
        <v>21</v>
      </c>
      <c r="F116" s="257" t="s">
        <v>114</v>
      </c>
      <c r="G116" s="233"/>
      <c r="H116" s="258">
        <v>59.26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207</v>
      </c>
      <c r="AU116" s="242" t="s">
        <v>79</v>
      </c>
      <c r="AV116" s="13" t="s">
        <v>79</v>
      </c>
      <c r="AW116" s="13" t="s">
        <v>33</v>
      </c>
      <c r="AX116" s="13" t="s">
        <v>77</v>
      </c>
      <c r="AY116" s="242" t="s">
        <v>195</v>
      </c>
    </row>
    <row r="117" spans="2:65" s="1" customFormat="1" ht="22.5" customHeight="1">
      <c r="B117" s="42"/>
      <c r="C117" s="206" t="s">
        <v>261</v>
      </c>
      <c r="D117" s="206" t="s">
        <v>198</v>
      </c>
      <c r="E117" s="207" t="s">
        <v>3235</v>
      </c>
      <c r="F117" s="208" t="s">
        <v>3236</v>
      </c>
      <c r="G117" s="209" t="s">
        <v>250</v>
      </c>
      <c r="H117" s="210">
        <v>59.26</v>
      </c>
      <c r="I117" s="211"/>
      <c r="J117" s="212">
        <f>ROUND(I117*H117,2)</f>
        <v>0</v>
      </c>
      <c r="K117" s="208" t="s">
        <v>202</v>
      </c>
      <c r="L117" s="62"/>
      <c r="M117" s="213" t="s">
        <v>21</v>
      </c>
      <c r="N117" s="214" t="s">
        <v>41</v>
      </c>
      <c r="O117" s="43"/>
      <c r="P117" s="215">
        <f>O117*H117</f>
        <v>0</v>
      </c>
      <c r="Q117" s="215">
        <v>0.10362</v>
      </c>
      <c r="R117" s="215">
        <f>Q117*H117</f>
        <v>6.1405212</v>
      </c>
      <c r="S117" s="215">
        <v>0</v>
      </c>
      <c r="T117" s="216">
        <f>S117*H117</f>
        <v>0</v>
      </c>
      <c r="AR117" s="25" t="s">
        <v>203</v>
      </c>
      <c r="AT117" s="25" t="s">
        <v>198</v>
      </c>
      <c r="AU117" s="25" t="s">
        <v>79</v>
      </c>
      <c r="AY117" s="25" t="s">
        <v>195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77</v>
      </c>
      <c r="BK117" s="217">
        <f>ROUND(I117*H117,2)</f>
        <v>0</v>
      </c>
      <c r="BL117" s="25" t="s">
        <v>203</v>
      </c>
      <c r="BM117" s="25" t="s">
        <v>3266</v>
      </c>
    </row>
    <row r="118" spans="2:47" s="1" customFormat="1" ht="40.5">
      <c r="B118" s="42"/>
      <c r="C118" s="64"/>
      <c r="D118" s="218" t="s">
        <v>205</v>
      </c>
      <c r="E118" s="64"/>
      <c r="F118" s="219" t="s">
        <v>3238</v>
      </c>
      <c r="G118" s="64"/>
      <c r="H118" s="64"/>
      <c r="I118" s="174"/>
      <c r="J118" s="64"/>
      <c r="K118" s="64"/>
      <c r="L118" s="62"/>
      <c r="M118" s="220"/>
      <c r="N118" s="43"/>
      <c r="O118" s="43"/>
      <c r="P118" s="43"/>
      <c r="Q118" s="43"/>
      <c r="R118" s="43"/>
      <c r="S118" s="43"/>
      <c r="T118" s="79"/>
      <c r="AT118" s="25" t="s">
        <v>205</v>
      </c>
      <c r="AU118" s="25" t="s">
        <v>79</v>
      </c>
    </row>
    <row r="119" spans="2:51" s="13" customFormat="1" ht="13.5">
      <c r="B119" s="232"/>
      <c r="C119" s="233"/>
      <c r="D119" s="245" t="s">
        <v>207</v>
      </c>
      <c r="E119" s="256" t="s">
        <v>21</v>
      </c>
      <c r="F119" s="257" t="s">
        <v>114</v>
      </c>
      <c r="G119" s="233"/>
      <c r="H119" s="258">
        <v>59.26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207</v>
      </c>
      <c r="AU119" s="242" t="s">
        <v>79</v>
      </c>
      <c r="AV119" s="13" t="s">
        <v>79</v>
      </c>
      <c r="AW119" s="13" t="s">
        <v>33</v>
      </c>
      <c r="AX119" s="13" t="s">
        <v>77</v>
      </c>
      <c r="AY119" s="242" t="s">
        <v>195</v>
      </c>
    </row>
    <row r="120" spans="2:65" s="1" customFormat="1" ht="22.5" customHeight="1">
      <c r="B120" s="42"/>
      <c r="C120" s="260" t="s">
        <v>266</v>
      </c>
      <c r="D120" s="260" t="s">
        <v>233</v>
      </c>
      <c r="E120" s="261" t="s">
        <v>3240</v>
      </c>
      <c r="F120" s="262" t="s">
        <v>3241</v>
      </c>
      <c r="G120" s="263" t="s">
        <v>250</v>
      </c>
      <c r="H120" s="264">
        <v>59.26</v>
      </c>
      <c r="I120" s="265"/>
      <c r="J120" s="266">
        <f>ROUND(I120*H120,2)</f>
        <v>0</v>
      </c>
      <c r="K120" s="262" t="s">
        <v>202</v>
      </c>
      <c r="L120" s="267"/>
      <c r="M120" s="268" t="s">
        <v>21</v>
      </c>
      <c r="N120" s="269" t="s">
        <v>41</v>
      </c>
      <c r="O120" s="43"/>
      <c r="P120" s="215">
        <f>O120*H120</f>
        <v>0</v>
      </c>
      <c r="Q120" s="215">
        <v>0.18</v>
      </c>
      <c r="R120" s="215">
        <f>Q120*H120</f>
        <v>10.666799999999999</v>
      </c>
      <c r="S120" s="215">
        <v>0</v>
      </c>
      <c r="T120" s="216">
        <f>S120*H120</f>
        <v>0</v>
      </c>
      <c r="AR120" s="25" t="s">
        <v>236</v>
      </c>
      <c r="AT120" s="25" t="s">
        <v>233</v>
      </c>
      <c r="AU120" s="25" t="s">
        <v>79</v>
      </c>
      <c r="AY120" s="25" t="s">
        <v>195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77</v>
      </c>
      <c r="BK120" s="217">
        <f>ROUND(I120*H120,2)</f>
        <v>0</v>
      </c>
      <c r="BL120" s="25" t="s">
        <v>203</v>
      </c>
      <c r="BM120" s="25" t="s">
        <v>3267</v>
      </c>
    </row>
    <row r="121" spans="2:47" s="1" customFormat="1" ht="13.5">
      <c r="B121" s="42"/>
      <c r="C121" s="64"/>
      <c r="D121" s="218" t="s">
        <v>205</v>
      </c>
      <c r="E121" s="64"/>
      <c r="F121" s="219" t="s">
        <v>3243</v>
      </c>
      <c r="G121" s="64"/>
      <c r="H121" s="64"/>
      <c r="I121" s="174"/>
      <c r="J121" s="64"/>
      <c r="K121" s="64"/>
      <c r="L121" s="62"/>
      <c r="M121" s="220"/>
      <c r="N121" s="43"/>
      <c r="O121" s="43"/>
      <c r="P121" s="43"/>
      <c r="Q121" s="43"/>
      <c r="R121" s="43"/>
      <c r="S121" s="43"/>
      <c r="T121" s="79"/>
      <c r="AT121" s="25" t="s">
        <v>205</v>
      </c>
      <c r="AU121" s="25" t="s">
        <v>79</v>
      </c>
    </row>
    <row r="122" spans="2:51" s="13" customFormat="1" ht="13.5">
      <c r="B122" s="232"/>
      <c r="C122" s="233"/>
      <c r="D122" s="218" t="s">
        <v>207</v>
      </c>
      <c r="E122" s="234" t="s">
        <v>21</v>
      </c>
      <c r="F122" s="235" t="s">
        <v>114</v>
      </c>
      <c r="G122" s="233"/>
      <c r="H122" s="236">
        <v>59.26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AT122" s="242" t="s">
        <v>207</v>
      </c>
      <c r="AU122" s="242" t="s">
        <v>79</v>
      </c>
      <c r="AV122" s="13" t="s">
        <v>79</v>
      </c>
      <c r="AW122" s="13" t="s">
        <v>33</v>
      </c>
      <c r="AX122" s="13" t="s">
        <v>77</v>
      </c>
      <c r="AY122" s="242" t="s">
        <v>195</v>
      </c>
    </row>
    <row r="123" spans="2:63" s="11" customFormat="1" ht="29.85" customHeight="1">
      <c r="B123" s="189"/>
      <c r="C123" s="190"/>
      <c r="D123" s="203" t="s">
        <v>69</v>
      </c>
      <c r="E123" s="204" t="s">
        <v>504</v>
      </c>
      <c r="F123" s="204" t="s">
        <v>505</v>
      </c>
      <c r="G123" s="190"/>
      <c r="H123" s="190"/>
      <c r="I123" s="193"/>
      <c r="J123" s="205">
        <f>BK123</f>
        <v>0</v>
      </c>
      <c r="K123" s="190"/>
      <c r="L123" s="195"/>
      <c r="M123" s="196"/>
      <c r="N123" s="197"/>
      <c r="O123" s="197"/>
      <c r="P123" s="198">
        <f>SUM(P124:P125)</f>
        <v>0</v>
      </c>
      <c r="Q123" s="197"/>
      <c r="R123" s="198">
        <f>SUM(R124:R125)</f>
        <v>0</v>
      </c>
      <c r="S123" s="197"/>
      <c r="T123" s="199">
        <f>SUM(T124:T125)</f>
        <v>0</v>
      </c>
      <c r="AR123" s="200" t="s">
        <v>77</v>
      </c>
      <c r="AT123" s="201" t="s">
        <v>69</v>
      </c>
      <c r="AU123" s="201" t="s">
        <v>77</v>
      </c>
      <c r="AY123" s="200" t="s">
        <v>195</v>
      </c>
      <c r="BK123" s="202">
        <f>SUM(BK124:BK125)</f>
        <v>0</v>
      </c>
    </row>
    <row r="124" spans="2:65" s="1" customFormat="1" ht="22.5" customHeight="1">
      <c r="B124" s="42"/>
      <c r="C124" s="206" t="s">
        <v>274</v>
      </c>
      <c r="D124" s="206" t="s">
        <v>198</v>
      </c>
      <c r="E124" s="207" t="s">
        <v>3249</v>
      </c>
      <c r="F124" s="208" t="s">
        <v>3250</v>
      </c>
      <c r="G124" s="209" t="s">
        <v>223</v>
      </c>
      <c r="H124" s="210">
        <v>16.807</v>
      </c>
      <c r="I124" s="211"/>
      <c r="J124" s="212">
        <f>ROUND(I124*H124,2)</f>
        <v>0</v>
      </c>
      <c r="K124" s="208" t="s">
        <v>202</v>
      </c>
      <c r="L124" s="62"/>
      <c r="M124" s="213" t="s">
        <v>21</v>
      </c>
      <c r="N124" s="214" t="s">
        <v>41</v>
      </c>
      <c r="O124" s="43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5" t="s">
        <v>203</v>
      </c>
      <c r="AT124" s="25" t="s">
        <v>198</v>
      </c>
      <c r="AU124" s="25" t="s">
        <v>79</v>
      </c>
      <c r="AY124" s="25" t="s">
        <v>195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77</v>
      </c>
      <c r="BK124" s="217">
        <f>ROUND(I124*H124,2)</f>
        <v>0</v>
      </c>
      <c r="BL124" s="25" t="s">
        <v>203</v>
      </c>
      <c r="BM124" s="25" t="s">
        <v>3268</v>
      </c>
    </row>
    <row r="125" spans="2:47" s="1" customFormat="1" ht="27">
      <c r="B125" s="42"/>
      <c r="C125" s="64"/>
      <c r="D125" s="218" t="s">
        <v>205</v>
      </c>
      <c r="E125" s="64"/>
      <c r="F125" s="219" t="s">
        <v>3252</v>
      </c>
      <c r="G125" s="64"/>
      <c r="H125" s="64"/>
      <c r="I125" s="174"/>
      <c r="J125" s="64"/>
      <c r="K125" s="64"/>
      <c r="L125" s="62"/>
      <c r="M125" s="287"/>
      <c r="N125" s="288"/>
      <c r="O125" s="288"/>
      <c r="P125" s="288"/>
      <c r="Q125" s="288"/>
      <c r="R125" s="288"/>
      <c r="S125" s="288"/>
      <c r="T125" s="289"/>
      <c r="AT125" s="25" t="s">
        <v>205</v>
      </c>
      <c r="AU125" s="25" t="s">
        <v>79</v>
      </c>
    </row>
    <row r="126" spans="2:12" s="1" customFormat="1" ht="6.95" customHeight="1">
      <c r="B126" s="57"/>
      <c r="C126" s="58"/>
      <c r="D126" s="58"/>
      <c r="E126" s="58"/>
      <c r="F126" s="58"/>
      <c r="G126" s="58"/>
      <c r="H126" s="58"/>
      <c r="I126" s="150"/>
      <c r="J126" s="58"/>
      <c r="K126" s="58"/>
      <c r="L126" s="62"/>
    </row>
  </sheetData>
  <sheetProtection algorithmName="SHA-512" hashValue="d4YtfD1UBrDtA3G7rMTP/TvCn9BQh0WVekQwAPI/Jmlh3Reu2Pp4Jr5a9FniELWuI+taLdlFJ7SXRX79NHjRbw==" saltValue="cJNbQYZ495CtRXGHv2sKkA==" spinCount="100000" sheet="1" objects="1" scenarios="1" formatCells="0" formatColumns="0" formatRows="0" sort="0" autoFilter="0"/>
  <autoFilter ref="C85:K12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119</v>
      </c>
      <c r="AZ2" s="126" t="s">
        <v>117</v>
      </c>
      <c r="BA2" s="126" t="s">
        <v>21</v>
      </c>
      <c r="BB2" s="126" t="s">
        <v>21</v>
      </c>
      <c r="BC2" s="126" t="s">
        <v>3269</v>
      </c>
      <c r="BD2" s="126" t="s">
        <v>79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  <c r="AZ3" s="126" t="s">
        <v>3194</v>
      </c>
      <c r="BA3" s="126" t="s">
        <v>21</v>
      </c>
      <c r="BB3" s="126" t="s">
        <v>21</v>
      </c>
      <c r="BC3" s="126" t="s">
        <v>3270</v>
      </c>
      <c r="BD3" s="126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2"/>
      <c r="C9" s="43"/>
      <c r="D9" s="43"/>
      <c r="E9" s="414" t="s">
        <v>3197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17" t="s">
        <v>3271</v>
      </c>
      <c r="F11" s="416"/>
      <c r="G11" s="416"/>
      <c r="H11" s="416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ROUND(SUM(BE87:BE124),2)</f>
        <v>0</v>
      </c>
      <c r="G32" s="43"/>
      <c r="H32" s="43"/>
      <c r="I32" s="142">
        <v>0.21</v>
      </c>
      <c r="J32" s="141">
        <f>ROUND(ROUND((SUM(BE87:BE124)),2)*I32,2)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ROUND(SUM(BF87:BF124),2)</f>
        <v>0</v>
      </c>
      <c r="G33" s="43"/>
      <c r="H33" s="43"/>
      <c r="I33" s="142">
        <v>0.15</v>
      </c>
      <c r="J33" s="141">
        <f>ROUND(ROUND((SUM(BF87:BF124)),2)*I33,2)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ROUND(SUM(BG87:BG124),2)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ROUND(SUM(BH87:BH124),2)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ROUND(SUM(BI87:BI124),2)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3197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IO03 - Navržená palisáda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J87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9" customFormat="1" ht="19.9" customHeight="1">
      <c r="B62" s="167"/>
      <c r="C62" s="168"/>
      <c r="D62" s="169" t="s">
        <v>1943</v>
      </c>
      <c r="E62" s="170"/>
      <c r="F62" s="170"/>
      <c r="G62" s="170"/>
      <c r="H62" s="170"/>
      <c r="I62" s="171"/>
      <c r="J62" s="172">
        <f>J89</f>
        <v>0</v>
      </c>
      <c r="K62" s="173"/>
    </row>
    <row r="63" spans="2:11" s="9" customFormat="1" ht="19.9" customHeight="1">
      <c r="B63" s="167"/>
      <c r="C63" s="168"/>
      <c r="D63" s="169" t="s">
        <v>166</v>
      </c>
      <c r="E63" s="170"/>
      <c r="F63" s="170"/>
      <c r="G63" s="170"/>
      <c r="H63" s="170"/>
      <c r="I63" s="171"/>
      <c r="J63" s="172">
        <f>J108</f>
        <v>0</v>
      </c>
      <c r="K63" s="173"/>
    </row>
    <row r="64" spans="2:11" s="9" customFormat="1" ht="19.9" customHeight="1">
      <c r="B64" s="167"/>
      <c r="C64" s="168"/>
      <c r="D64" s="169" t="s">
        <v>168</v>
      </c>
      <c r="E64" s="170"/>
      <c r="F64" s="170"/>
      <c r="G64" s="170"/>
      <c r="H64" s="170"/>
      <c r="I64" s="171"/>
      <c r="J64" s="172">
        <f>J117</f>
        <v>0</v>
      </c>
      <c r="K64" s="173"/>
    </row>
    <row r="65" spans="2:11" s="9" customFormat="1" ht="19.9" customHeight="1">
      <c r="B65" s="167"/>
      <c r="C65" s="168"/>
      <c r="D65" s="169" t="s">
        <v>170</v>
      </c>
      <c r="E65" s="170"/>
      <c r="F65" s="170"/>
      <c r="G65" s="170"/>
      <c r="H65" s="170"/>
      <c r="I65" s="171"/>
      <c r="J65" s="172">
        <f>J122</f>
        <v>0</v>
      </c>
      <c r="K65" s="173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9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50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3"/>
      <c r="J71" s="61"/>
      <c r="K71" s="61"/>
      <c r="L71" s="62"/>
    </row>
    <row r="72" spans="2:12" s="1" customFormat="1" ht="36.95" customHeight="1">
      <c r="B72" s="42"/>
      <c r="C72" s="63" t="s">
        <v>179</v>
      </c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4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4"/>
      <c r="J74" s="64"/>
      <c r="K74" s="64"/>
      <c r="L74" s="62"/>
    </row>
    <row r="75" spans="2:12" s="1" customFormat="1" ht="22.5" customHeight="1">
      <c r="B75" s="42"/>
      <c r="C75" s="64"/>
      <c r="D75" s="64"/>
      <c r="E75" s="418" t="str">
        <f>E7</f>
        <v>Nástavba domov pro seniory, Pilníkov</v>
      </c>
      <c r="F75" s="419"/>
      <c r="G75" s="419"/>
      <c r="H75" s="419"/>
      <c r="I75" s="174"/>
      <c r="J75" s="64"/>
      <c r="K75" s="64"/>
      <c r="L75" s="62"/>
    </row>
    <row r="76" spans="2:12" ht="13.5">
      <c r="B76" s="29"/>
      <c r="C76" s="66" t="s">
        <v>149</v>
      </c>
      <c r="D76" s="175"/>
      <c r="E76" s="175"/>
      <c r="F76" s="175"/>
      <c r="G76" s="175"/>
      <c r="H76" s="175"/>
      <c r="J76" s="175"/>
      <c r="K76" s="175"/>
      <c r="L76" s="176"/>
    </row>
    <row r="77" spans="2:12" s="1" customFormat="1" ht="22.5" customHeight="1">
      <c r="B77" s="42"/>
      <c r="C77" s="64"/>
      <c r="D77" s="64"/>
      <c r="E77" s="418" t="s">
        <v>3197</v>
      </c>
      <c r="F77" s="420"/>
      <c r="G77" s="420"/>
      <c r="H77" s="420"/>
      <c r="I77" s="174"/>
      <c r="J77" s="64"/>
      <c r="K77" s="64"/>
      <c r="L77" s="62"/>
    </row>
    <row r="78" spans="2:12" s="1" customFormat="1" ht="14.45" customHeight="1">
      <c r="B78" s="42"/>
      <c r="C78" s="66" t="s">
        <v>154</v>
      </c>
      <c r="D78" s="64"/>
      <c r="E78" s="64"/>
      <c r="F78" s="64"/>
      <c r="G78" s="64"/>
      <c r="H78" s="64"/>
      <c r="I78" s="174"/>
      <c r="J78" s="64"/>
      <c r="K78" s="64"/>
      <c r="L78" s="62"/>
    </row>
    <row r="79" spans="2:12" s="1" customFormat="1" ht="23.25" customHeight="1">
      <c r="B79" s="42"/>
      <c r="C79" s="64"/>
      <c r="D79" s="64"/>
      <c r="E79" s="390" t="str">
        <f>E11</f>
        <v>IO03 - Navržená palisáda</v>
      </c>
      <c r="F79" s="420"/>
      <c r="G79" s="420"/>
      <c r="H79" s="420"/>
      <c r="I79" s="174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4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7" t="str">
        <f>F14</f>
        <v xml:space="preserve"> </v>
      </c>
      <c r="G81" s="64"/>
      <c r="H81" s="64"/>
      <c r="I81" s="178" t="s">
        <v>25</v>
      </c>
      <c r="J81" s="74" t="str">
        <f>IF(J14="","",J14)</f>
        <v>17. 2. 2018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4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7" t="str">
        <f>E17</f>
        <v xml:space="preserve"> </v>
      </c>
      <c r="G83" s="64"/>
      <c r="H83" s="64"/>
      <c r="I83" s="178" t="s">
        <v>32</v>
      </c>
      <c r="J83" s="177" t="str">
        <f>E23</f>
        <v xml:space="preserve"> </v>
      </c>
      <c r="K83" s="64"/>
      <c r="L83" s="62"/>
    </row>
    <row r="84" spans="2:12" s="1" customFormat="1" ht="14.45" customHeight="1">
      <c r="B84" s="42"/>
      <c r="C84" s="66" t="s">
        <v>30</v>
      </c>
      <c r="D84" s="64"/>
      <c r="E84" s="64"/>
      <c r="F84" s="177" t="str">
        <f>IF(E20="","",E20)</f>
        <v/>
      </c>
      <c r="G84" s="64"/>
      <c r="H84" s="64"/>
      <c r="I84" s="174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4"/>
      <c r="J85" s="64"/>
      <c r="K85" s="64"/>
      <c r="L85" s="62"/>
    </row>
    <row r="86" spans="2:20" s="10" customFormat="1" ht="29.25" customHeight="1">
      <c r="B86" s="179"/>
      <c r="C86" s="180" t="s">
        <v>180</v>
      </c>
      <c r="D86" s="181" t="s">
        <v>55</v>
      </c>
      <c r="E86" s="181" t="s">
        <v>51</v>
      </c>
      <c r="F86" s="181" t="s">
        <v>181</v>
      </c>
      <c r="G86" s="181" t="s">
        <v>182</v>
      </c>
      <c r="H86" s="181" t="s">
        <v>183</v>
      </c>
      <c r="I86" s="182" t="s">
        <v>184</v>
      </c>
      <c r="J86" s="181" t="s">
        <v>162</v>
      </c>
      <c r="K86" s="183" t="s">
        <v>185</v>
      </c>
      <c r="L86" s="184"/>
      <c r="M86" s="82" t="s">
        <v>186</v>
      </c>
      <c r="N86" s="83" t="s">
        <v>40</v>
      </c>
      <c r="O86" s="83" t="s">
        <v>187</v>
      </c>
      <c r="P86" s="83" t="s">
        <v>188</v>
      </c>
      <c r="Q86" s="83" t="s">
        <v>189</v>
      </c>
      <c r="R86" s="83" t="s">
        <v>190</v>
      </c>
      <c r="S86" s="83" t="s">
        <v>191</v>
      </c>
      <c r="T86" s="84" t="s">
        <v>192</v>
      </c>
    </row>
    <row r="87" spans="2:63" s="1" customFormat="1" ht="29.25" customHeight="1">
      <c r="B87" s="42"/>
      <c r="C87" s="88" t="s">
        <v>163</v>
      </c>
      <c r="D87" s="64"/>
      <c r="E87" s="64"/>
      <c r="F87" s="64"/>
      <c r="G87" s="64"/>
      <c r="H87" s="64"/>
      <c r="I87" s="174"/>
      <c r="J87" s="185">
        <f>BK87</f>
        <v>0</v>
      </c>
      <c r="K87" s="64"/>
      <c r="L87" s="62"/>
      <c r="M87" s="85"/>
      <c r="N87" s="86"/>
      <c r="O87" s="86"/>
      <c r="P87" s="186">
        <f>P88</f>
        <v>0</v>
      </c>
      <c r="Q87" s="86"/>
      <c r="R87" s="186">
        <f>R88</f>
        <v>17.7468966</v>
      </c>
      <c r="S87" s="86"/>
      <c r="T87" s="187">
        <f>T88</f>
        <v>15.462200000000001</v>
      </c>
      <c r="AT87" s="25" t="s">
        <v>69</v>
      </c>
      <c r="AU87" s="25" t="s">
        <v>164</v>
      </c>
      <c r="BK87" s="188">
        <f>BK88</f>
        <v>0</v>
      </c>
    </row>
    <row r="88" spans="2:63" s="11" customFormat="1" ht="37.35" customHeight="1">
      <c r="B88" s="189"/>
      <c r="C88" s="190"/>
      <c r="D88" s="191" t="s">
        <v>69</v>
      </c>
      <c r="E88" s="192" t="s">
        <v>193</v>
      </c>
      <c r="F88" s="192" t="s">
        <v>194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P89+P108+P117+P122</f>
        <v>0</v>
      </c>
      <c r="Q88" s="197"/>
      <c r="R88" s="198">
        <f>R89+R108+R117+R122</f>
        <v>17.7468966</v>
      </c>
      <c r="S88" s="197"/>
      <c r="T88" s="199">
        <f>T89+T108+T117+T122</f>
        <v>15.462200000000001</v>
      </c>
      <c r="AR88" s="200" t="s">
        <v>77</v>
      </c>
      <c r="AT88" s="201" t="s">
        <v>69</v>
      </c>
      <c r="AU88" s="201" t="s">
        <v>70</v>
      </c>
      <c r="AY88" s="200" t="s">
        <v>195</v>
      </c>
      <c r="BK88" s="202">
        <f>BK89+BK108+BK117+BK122</f>
        <v>0</v>
      </c>
    </row>
    <row r="89" spans="2:63" s="11" customFormat="1" ht="19.9" customHeight="1">
      <c r="B89" s="189"/>
      <c r="C89" s="190"/>
      <c r="D89" s="203" t="s">
        <v>69</v>
      </c>
      <c r="E89" s="204" t="s">
        <v>77</v>
      </c>
      <c r="F89" s="204" t="s">
        <v>1945</v>
      </c>
      <c r="G89" s="190"/>
      <c r="H89" s="190"/>
      <c r="I89" s="193"/>
      <c r="J89" s="205">
        <f>BK89</f>
        <v>0</v>
      </c>
      <c r="K89" s="190"/>
      <c r="L89" s="195"/>
      <c r="M89" s="196"/>
      <c r="N89" s="197"/>
      <c r="O89" s="197"/>
      <c r="P89" s="198">
        <f>SUM(P90:P107)</f>
        <v>0</v>
      </c>
      <c r="Q89" s="197"/>
      <c r="R89" s="198">
        <f>SUM(R90:R107)</f>
        <v>0</v>
      </c>
      <c r="S89" s="197"/>
      <c r="T89" s="199">
        <f>SUM(T90:T107)</f>
        <v>0</v>
      </c>
      <c r="AR89" s="200" t="s">
        <v>77</v>
      </c>
      <c r="AT89" s="201" t="s">
        <v>69</v>
      </c>
      <c r="AU89" s="201" t="s">
        <v>77</v>
      </c>
      <c r="AY89" s="200" t="s">
        <v>195</v>
      </c>
      <c r="BK89" s="202">
        <f>SUM(BK90:BK107)</f>
        <v>0</v>
      </c>
    </row>
    <row r="90" spans="2:65" s="1" customFormat="1" ht="22.5" customHeight="1">
      <c r="B90" s="42"/>
      <c r="C90" s="206" t="s">
        <v>77</v>
      </c>
      <c r="D90" s="206" t="s">
        <v>198</v>
      </c>
      <c r="E90" s="207" t="s">
        <v>3207</v>
      </c>
      <c r="F90" s="208" t="s">
        <v>3208</v>
      </c>
      <c r="G90" s="209" t="s">
        <v>201</v>
      </c>
      <c r="H90" s="210">
        <v>61.95</v>
      </c>
      <c r="I90" s="211"/>
      <c r="J90" s="212">
        <f>ROUND(I90*H90,2)</f>
        <v>0</v>
      </c>
      <c r="K90" s="208" t="s">
        <v>202</v>
      </c>
      <c r="L90" s="62"/>
      <c r="M90" s="213" t="s">
        <v>21</v>
      </c>
      <c r="N90" s="214" t="s">
        <v>41</v>
      </c>
      <c r="O90" s="43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AR90" s="25" t="s">
        <v>203</v>
      </c>
      <c r="AT90" s="25" t="s">
        <v>198</v>
      </c>
      <c r="AU90" s="25" t="s">
        <v>79</v>
      </c>
      <c r="AY90" s="25" t="s">
        <v>195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25" t="s">
        <v>77</v>
      </c>
      <c r="BK90" s="217">
        <f>ROUND(I90*H90,2)</f>
        <v>0</v>
      </c>
      <c r="BL90" s="25" t="s">
        <v>203</v>
      </c>
      <c r="BM90" s="25" t="s">
        <v>3272</v>
      </c>
    </row>
    <row r="91" spans="2:47" s="1" customFormat="1" ht="27">
      <c r="B91" s="42"/>
      <c r="C91" s="64"/>
      <c r="D91" s="218" t="s">
        <v>205</v>
      </c>
      <c r="E91" s="64"/>
      <c r="F91" s="219" t="s">
        <v>3210</v>
      </c>
      <c r="G91" s="64"/>
      <c r="H91" s="64"/>
      <c r="I91" s="174"/>
      <c r="J91" s="64"/>
      <c r="K91" s="64"/>
      <c r="L91" s="62"/>
      <c r="M91" s="220"/>
      <c r="N91" s="43"/>
      <c r="O91" s="43"/>
      <c r="P91" s="43"/>
      <c r="Q91" s="43"/>
      <c r="R91" s="43"/>
      <c r="S91" s="43"/>
      <c r="T91" s="79"/>
      <c r="AT91" s="25" t="s">
        <v>205</v>
      </c>
      <c r="AU91" s="25" t="s">
        <v>79</v>
      </c>
    </row>
    <row r="92" spans="2:51" s="13" customFormat="1" ht="13.5">
      <c r="B92" s="232"/>
      <c r="C92" s="233"/>
      <c r="D92" s="245" t="s">
        <v>207</v>
      </c>
      <c r="E92" s="256" t="s">
        <v>3194</v>
      </c>
      <c r="F92" s="257" t="s">
        <v>3273</v>
      </c>
      <c r="G92" s="233"/>
      <c r="H92" s="258">
        <v>61.95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AT92" s="242" t="s">
        <v>207</v>
      </c>
      <c r="AU92" s="242" t="s">
        <v>79</v>
      </c>
      <c r="AV92" s="13" t="s">
        <v>79</v>
      </c>
      <c r="AW92" s="13" t="s">
        <v>33</v>
      </c>
      <c r="AX92" s="13" t="s">
        <v>77</v>
      </c>
      <c r="AY92" s="242" t="s">
        <v>195</v>
      </c>
    </row>
    <row r="93" spans="2:65" s="1" customFormat="1" ht="22.5" customHeight="1">
      <c r="B93" s="42"/>
      <c r="C93" s="206" t="s">
        <v>79</v>
      </c>
      <c r="D93" s="206" t="s">
        <v>198</v>
      </c>
      <c r="E93" s="207" t="s">
        <v>3213</v>
      </c>
      <c r="F93" s="208" t="s">
        <v>3214</v>
      </c>
      <c r="G93" s="209" t="s">
        <v>201</v>
      </c>
      <c r="H93" s="210">
        <v>61.95</v>
      </c>
      <c r="I93" s="211"/>
      <c r="J93" s="212">
        <f>ROUND(I93*H93,2)</f>
        <v>0</v>
      </c>
      <c r="K93" s="208" t="s">
        <v>202</v>
      </c>
      <c r="L93" s="62"/>
      <c r="M93" s="213" t="s">
        <v>21</v>
      </c>
      <c r="N93" s="214" t="s">
        <v>41</v>
      </c>
      <c r="O93" s="43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AR93" s="25" t="s">
        <v>203</v>
      </c>
      <c r="AT93" s="25" t="s">
        <v>198</v>
      </c>
      <c r="AU93" s="25" t="s">
        <v>79</v>
      </c>
      <c r="AY93" s="25" t="s">
        <v>195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5" t="s">
        <v>77</v>
      </c>
      <c r="BK93" s="217">
        <f>ROUND(I93*H93,2)</f>
        <v>0</v>
      </c>
      <c r="BL93" s="25" t="s">
        <v>203</v>
      </c>
      <c r="BM93" s="25" t="s">
        <v>3274</v>
      </c>
    </row>
    <row r="94" spans="2:47" s="1" customFormat="1" ht="27">
      <c r="B94" s="42"/>
      <c r="C94" s="64"/>
      <c r="D94" s="218" t="s">
        <v>205</v>
      </c>
      <c r="E94" s="64"/>
      <c r="F94" s="219" t="s">
        <v>3216</v>
      </c>
      <c r="G94" s="64"/>
      <c r="H94" s="64"/>
      <c r="I94" s="174"/>
      <c r="J94" s="64"/>
      <c r="K94" s="64"/>
      <c r="L94" s="62"/>
      <c r="M94" s="220"/>
      <c r="N94" s="43"/>
      <c r="O94" s="43"/>
      <c r="P94" s="43"/>
      <c r="Q94" s="43"/>
      <c r="R94" s="43"/>
      <c r="S94" s="43"/>
      <c r="T94" s="79"/>
      <c r="AT94" s="25" t="s">
        <v>205</v>
      </c>
      <c r="AU94" s="25" t="s">
        <v>79</v>
      </c>
    </row>
    <row r="95" spans="2:51" s="13" customFormat="1" ht="13.5">
      <c r="B95" s="232"/>
      <c r="C95" s="233"/>
      <c r="D95" s="245" t="s">
        <v>207</v>
      </c>
      <c r="E95" s="256" t="s">
        <v>21</v>
      </c>
      <c r="F95" s="257" t="s">
        <v>3194</v>
      </c>
      <c r="G95" s="233"/>
      <c r="H95" s="258">
        <v>61.95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207</v>
      </c>
      <c r="AU95" s="242" t="s">
        <v>79</v>
      </c>
      <c r="AV95" s="13" t="s">
        <v>79</v>
      </c>
      <c r="AW95" s="13" t="s">
        <v>33</v>
      </c>
      <c r="AX95" s="13" t="s">
        <v>77</v>
      </c>
      <c r="AY95" s="242" t="s">
        <v>195</v>
      </c>
    </row>
    <row r="96" spans="2:65" s="1" customFormat="1" ht="22.5" customHeight="1">
      <c r="B96" s="42"/>
      <c r="C96" s="206" t="s">
        <v>196</v>
      </c>
      <c r="D96" s="206" t="s">
        <v>198</v>
      </c>
      <c r="E96" s="207" t="s">
        <v>1962</v>
      </c>
      <c r="F96" s="208" t="s">
        <v>1963</v>
      </c>
      <c r="G96" s="209" t="s">
        <v>201</v>
      </c>
      <c r="H96" s="210">
        <v>61.95</v>
      </c>
      <c r="I96" s="211"/>
      <c r="J96" s="212">
        <f>ROUND(I96*H96,2)</f>
        <v>0</v>
      </c>
      <c r="K96" s="208" t="s">
        <v>202</v>
      </c>
      <c r="L96" s="62"/>
      <c r="M96" s="213" t="s">
        <v>21</v>
      </c>
      <c r="N96" s="214" t="s">
        <v>41</v>
      </c>
      <c r="O96" s="43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203</v>
      </c>
      <c r="AT96" s="25" t="s">
        <v>198</v>
      </c>
      <c r="AU96" s="25" t="s">
        <v>79</v>
      </c>
      <c r="AY96" s="25" t="s">
        <v>195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77</v>
      </c>
      <c r="BK96" s="217">
        <f>ROUND(I96*H96,2)</f>
        <v>0</v>
      </c>
      <c r="BL96" s="25" t="s">
        <v>203</v>
      </c>
      <c r="BM96" s="25" t="s">
        <v>3275</v>
      </c>
    </row>
    <row r="97" spans="2:47" s="1" customFormat="1" ht="40.5">
      <c r="B97" s="42"/>
      <c r="C97" s="64"/>
      <c r="D97" s="218" t="s">
        <v>205</v>
      </c>
      <c r="E97" s="64"/>
      <c r="F97" s="219" t="s">
        <v>1965</v>
      </c>
      <c r="G97" s="64"/>
      <c r="H97" s="64"/>
      <c r="I97" s="174"/>
      <c r="J97" s="64"/>
      <c r="K97" s="64"/>
      <c r="L97" s="62"/>
      <c r="M97" s="220"/>
      <c r="N97" s="43"/>
      <c r="O97" s="43"/>
      <c r="P97" s="43"/>
      <c r="Q97" s="43"/>
      <c r="R97" s="43"/>
      <c r="S97" s="43"/>
      <c r="T97" s="79"/>
      <c r="AT97" s="25" t="s">
        <v>205</v>
      </c>
      <c r="AU97" s="25" t="s">
        <v>79</v>
      </c>
    </row>
    <row r="98" spans="2:51" s="13" customFormat="1" ht="13.5">
      <c r="B98" s="232"/>
      <c r="C98" s="233"/>
      <c r="D98" s="245" t="s">
        <v>207</v>
      </c>
      <c r="E98" s="256" t="s">
        <v>21</v>
      </c>
      <c r="F98" s="257" t="s">
        <v>3194</v>
      </c>
      <c r="G98" s="233"/>
      <c r="H98" s="258">
        <v>61.95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207</v>
      </c>
      <c r="AU98" s="242" t="s">
        <v>79</v>
      </c>
      <c r="AV98" s="13" t="s">
        <v>79</v>
      </c>
      <c r="AW98" s="13" t="s">
        <v>33</v>
      </c>
      <c r="AX98" s="13" t="s">
        <v>77</v>
      </c>
      <c r="AY98" s="242" t="s">
        <v>195</v>
      </c>
    </row>
    <row r="99" spans="2:65" s="1" customFormat="1" ht="31.5" customHeight="1">
      <c r="B99" s="42"/>
      <c r="C99" s="206" t="s">
        <v>203</v>
      </c>
      <c r="D99" s="206" t="s">
        <v>198</v>
      </c>
      <c r="E99" s="207" t="s">
        <v>1967</v>
      </c>
      <c r="F99" s="208" t="s">
        <v>1968</v>
      </c>
      <c r="G99" s="209" t="s">
        <v>201</v>
      </c>
      <c r="H99" s="210">
        <v>61.95</v>
      </c>
      <c r="I99" s="211"/>
      <c r="J99" s="212">
        <f>ROUND(I99*H99,2)</f>
        <v>0</v>
      </c>
      <c r="K99" s="208" t="s">
        <v>202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203</v>
      </c>
      <c r="AT99" s="25" t="s">
        <v>198</v>
      </c>
      <c r="AU99" s="25" t="s">
        <v>79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203</v>
      </c>
      <c r="BM99" s="25" t="s">
        <v>3276</v>
      </c>
    </row>
    <row r="100" spans="2:47" s="1" customFormat="1" ht="40.5">
      <c r="B100" s="42"/>
      <c r="C100" s="64"/>
      <c r="D100" s="218" t="s">
        <v>205</v>
      </c>
      <c r="E100" s="64"/>
      <c r="F100" s="219" t="s">
        <v>1970</v>
      </c>
      <c r="G100" s="64"/>
      <c r="H100" s="64"/>
      <c r="I100" s="174"/>
      <c r="J100" s="64"/>
      <c r="K100" s="64"/>
      <c r="L100" s="62"/>
      <c r="M100" s="220"/>
      <c r="N100" s="43"/>
      <c r="O100" s="43"/>
      <c r="P100" s="43"/>
      <c r="Q100" s="43"/>
      <c r="R100" s="43"/>
      <c r="S100" s="43"/>
      <c r="T100" s="79"/>
      <c r="AT100" s="25" t="s">
        <v>205</v>
      </c>
      <c r="AU100" s="25" t="s">
        <v>79</v>
      </c>
    </row>
    <row r="101" spans="2:51" s="13" customFormat="1" ht="13.5">
      <c r="B101" s="232"/>
      <c r="C101" s="233"/>
      <c r="D101" s="245" t="s">
        <v>207</v>
      </c>
      <c r="E101" s="256" t="s">
        <v>21</v>
      </c>
      <c r="F101" s="257" t="s">
        <v>3194</v>
      </c>
      <c r="G101" s="233"/>
      <c r="H101" s="258">
        <v>61.95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207</v>
      </c>
      <c r="AU101" s="242" t="s">
        <v>79</v>
      </c>
      <c r="AV101" s="13" t="s">
        <v>79</v>
      </c>
      <c r="AW101" s="13" t="s">
        <v>33</v>
      </c>
      <c r="AX101" s="13" t="s">
        <v>77</v>
      </c>
      <c r="AY101" s="242" t="s">
        <v>195</v>
      </c>
    </row>
    <row r="102" spans="2:65" s="1" customFormat="1" ht="22.5" customHeight="1">
      <c r="B102" s="42"/>
      <c r="C102" s="206" t="s">
        <v>232</v>
      </c>
      <c r="D102" s="206" t="s">
        <v>198</v>
      </c>
      <c r="E102" s="207" t="s">
        <v>1975</v>
      </c>
      <c r="F102" s="208" t="s">
        <v>1976</v>
      </c>
      <c r="G102" s="209" t="s">
        <v>201</v>
      </c>
      <c r="H102" s="210">
        <v>61.95</v>
      </c>
      <c r="I102" s="211"/>
      <c r="J102" s="212">
        <f>ROUND(I102*H102,2)</f>
        <v>0</v>
      </c>
      <c r="K102" s="208" t="s">
        <v>202</v>
      </c>
      <c r="L102" s="62"/>
      <c r="M102" s="213" t="s">
        <v>21</v>
      </c>
      <c r="N102" s="214" t="s">
        <v>41</v>
      </c>
      <c r="O102" s="43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AR102" s="25" t="s">
        <v>203</v>
      </c>
      <c r="AT102" s="25" t="s">
        <v>198</v>
      </c>
      <c r="AU102" s="25" t="s">
        <v>79</v>
      </c>
      <c r="AY102" s="25" t="s">
        <v>195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5" t="s">
        <v>77</v>
      </c>
      <c r="BK102" s="217">
        <f>ROUND(I102*H102,2)</f>
        <v>0</v>
      </c>
      <c r="BL102" s="25" t="s">
        <v>203</v>
      </c>
      <c r="BM102" s="25" t="s">
        <v>3277</v>
      </c>
    </row>
    <row r="103" spans="2:47" s="1" customFormat="1" ht="13.5">
      <c r="B103" s="42"/>
      <c r="C103" s="64"/>
      <c r="D103" s="218" t="s">
        <v>205</v>
      </c>
      <c r="E103" s="64"/>
      <c r="F103" s="219" t="s">
        <v>1976</v>
      </c>
      <c r="G103" s="64"/>
      <c r="H103" s="64"/>
      <c r="I103" s="174"/>
      <c r="J103" s="64"/>
      <c r="K103" s="64"/>
      <c r="L103" s="62"/>
      <c r="M103" s="220"/>
      <c r="N103" s="43"/>
      <c r="O103" s="43"/>
      <c r="P103" s="43"/>
      <c r="Q103" s="43"/>
      <c r="R103" s="43"/>
      <c r="S103" s="43"/>
      <c r="T103" s="79"/>
      <c r="AT103" s="25" t="s">
        <v>205</v>
      </c>
      <c r="AU103" s="25" t="s">
        <v>79</v>
      </c>
    </row>
    <row r="104" spans="2:51" s="13" customFormat="1" ht="13.5">
      <c r="B104" s="232"/>
      <c r="C104" s="233"/>
      <c r="D104" s="245" t="s">
        <v>207</v>
      </c>
      <c r="E104" s="256" t="s">
        <v>21</v>
      </c>
      <c r="F104" s="257" t="s">
        <v>3194</v>
      </c>
      <c r="G104" s="233"/>
      <c r="H104" s="258">
        <v>61.95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207</v>
      </c>
      <c r="AU104" s="242" t="s">
        <v>79</v>
      </c>
      <c r="AV104" s="13" t="s">
        <v>79</v>
      </c>
      <c r="AW104" s="13" t="s">
        <v>33</v>
      </c>
      <c r="AX104" s="13" t="s">
        <v>77</v>
      </c>
      <c r="AY104" s="242" t="s">
        <v>195</v>
      </c>
    </row>
    <row r="105" spans="2:65" s="1" customFormat="1" ht="22.5" customHeight="1">
      <c r="B105" s="42"/>
      <c r="C105" s="206" t="s">
        <v>238</v>
      </c>
      <c r="D105" s="206" t="s">
        <v>198</v>
      </c>
      <c r="E105" s="207" t="s">
        <v>1978</v>
      </c>
      <c r="F105" s="208" t="s">
        <v>1979</v>
      </c>
      <c r="G105" s="209" t="s">
        <v>223</v>
      </c>
      <c r="H105" s="210">
        <v>111.51</v>
      </c>
      <c r="I105" s="211"/>
      <c r="J105" s="212">
        <f>ROUND(I105*H105,2)</f>
        <v>0</v>
      </c>
      <c r="K105" s="208" t="s">
        <v>202</v>
      </c>
      <c r="L105" s="62"/>
      <c r="M105" s="213" t="s">
        <v>21</v>
      </c>
      <c r="N105" s="214" t="s">
        <v>41</v>
      </c>
      <c r="O105" s="43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203</v>
      </c>
      <c r="AT105" s="25" t="s">
        <v>198</v>
      </c>
      <c r="AU105" s="25" t="s">
        <v>79</v>
      </c>
      <c r="AY105" s="25" t="s">
        <v>195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77</v>
      </c>
      <c r="BK105" s="217">
        <f>ROUND(I105*H105,2)</f>
        <v>0</v>
      </c>
      <c r="BL105" s="25" t="s">
        <v>203</v>
      </c>
      <c r="BM105" s="25" t="s">
        <v>3278</v>
      </c>
    </row>
    <row r="106" spans="2:47" s="1" customFormat="1" ht="13.5">
      <c r="B106" s="42"/>
      <c r="C106" s="64"/>
      <c r="D106" s="218" t="s">
        <v>205</v>
      </c>
      <c r="E106" s="64"/>
      <c r="F106" s="219" t="s">
        <v>1981</v>
      </c>
      <c r="G106" s="64"/>
      <c r="H106" s="64"/>
      <c r="I106" s="174"/>
      <c r="J106" s="64"/>
      <c r="K106" s="64"/>
      <c r="L106" s="62"/>
      <c r="M106" s="220"/>
      <c r="N106" s="43"/>
      <c r="O106" s="43"/>
      <c r="P106" s="43"/>
      <c r="Q106" s="43"/>
      <c r="R106" s="43"/>
      <c r="S106" s="43"/>
      <c r="T106" s="79"/>
      <c r="AT106" s="25" t="s">
        <v>205</v>
      </c>
      <c r="AU106" s="25" t="s">
        <v>79</v>
      </c>
    </row>
    <row r="107" spans="2:51" s="13" customFormat="1" ht="13.5">
      <c r="B107" s="232"/>
      <c r="C107" s="233"/>
      <c r="D107" s="218" t="s">
        <v>207</v>
      </c>
      <c r="E107" s="234" t="s">
        <v>21</v>
      </c>
      <c r="F107" s="235" t="s">
        <v>3221</v>
      </c>
      <c r="G107" s="233"/>
      <c r="H107" s="236">
        <v>111.51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207</v>
      </c>
      <c r="AU107" s="242" t="s">
        <v>79</v>
      </c>
      <c r="AV107" s="13" t="s">
        <v>79</v>
      </c>
      <c r="AW107" s="13" t="s">
        <v>33</v>
      </c>
      <c r="AX107" s="13" t="s">
        <v>77</v>
      </c>
      <c r="AY107" s="242" t="s">
        <v>195</v>
      </c>
    </row>
    <row r="108" spans="2:63" s="11" customFormat="1" ht="29.85" customHeight="1">
      <c r="B108" s="189"/>
      <c r="C108" s="190"/>
      <c r="D108" s="203" t="s">
        <v>69</v>
      </c>
      <c r="E108" s="204" t="s">
        <v>196</v>
      </c>
      <c r="F108" s="204" t="s">
        <v>197</v>
      </c>
      <c r="G108" s="190"/>
      <c r="H108" s="190"/>
      <c r="I108" s="193"/>
      <c r="J108" s="205">
        <f>BK108</f>
        <v>0</v>
      </c>
      <c r="K108" s="190"/>
      <c r="L108" s="195"/>
      <c r="M108" s="196"/>
      <c r="N108" s="197"/>
      <c r="O108" s="197"/>
      <c r="P108" s="198">
        <f>SUM(P109:P116)</f>
        <v>0</v>
      </c>
      <c r="Q108" s="197"/>
      <c r="R108" s="198">
        <f>SUM(R109:R116)</f>
        <v>17.7468966</v>
      </c>
      <c r="S108" s="197"/>
      <c r="T108" s="199">
        <f>SUM(T109:T116)</f>
        <v>0</v>
      </c>
      <c r="AR108" s="200" t="s">
        <v>77</v>
      </c>
      <c r="AT108" s="201" t="s">
        <v>69</v>
      </c>
      <c r="AU108" s="201" t="s">
        <v>77</v>
      </c>
      <c r="AY108" s="200" t="s">
        <v>195</v>
      </c>
      <c r="BK108" s="202">
        <f>SUM(BK109:BK116)</f>
        <v>0</v>
      </c>
    </row>
    <row r="109" spans="2:65" s="1" customFormat="1" ht="31.5" customHeight="1">
      <c r="B109" s="42"/>
      <c r="C109" s="206" t="s">
        <v>244</v>
      </c>
      <c r="D109" s="206" t="s">
        <v>198</v>
      </c>
      <c r="E109" s="207" t="s">
        <v>3279</v>
      </c>
      <c r="F109" s="208" t="s">
        <v>3280</v>
      </c>
      <c r="G109" s="209" t="s">
        <v>351</v>
      </c>
      <c r="H109" s="210">
        <v>24.78</v>
      </c>
      <c r="I109" s="211"/>
      <c r="J109" s="212">
        <f>ROUND(I109*H109,2)</f>
        <v>0</v>
      </c>
      <c r="K109" s="208" t="s">
        <v>202</v>
      </c>
      <c r="L109" s="62"/>
      <c r="M109" s="213" t="s">
        <v>21</v>
      </c>
      <c r="N109" s="214" t="s">
        <v>41</v>
      </c>
      <c r="O109" s="43"/>
      <c r="P109" s="215">
        <f>O109*H109</f>
        <v>0</v>
      </c>
      <c r="Q109" s="215">
        <v>0.29757</v>
      </c>
      <c r="R109" s="215">
        <f>Q109*H109</f>
        <v>7.3737846000000005</v>
      </c>
      <c r="S109" s="215">
        <v>0</v>
      </c>
      <c r="T109" s="216">
        <f>S109*H109</f>
        <v>0</v>
      </c>
      <c r="AR109" s="25" t="s">
        <v>203</v>
      </c>
      <c r="AT109" s="25" t="s">
        <v>198</v>
      </c>
      <c r="AU109" s="25" t="s">
        <v>79</v>
      </c>
      <c r="AY109" s="25" t="s">
        <v>195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77</v>
      </c>
      <c r="BK109" s="217">
        <f>ROUND(I109*H109,2)</f>
        <v>0</v>
      </c>
      <c r="BL109" s="25" t="s">
        <v>203</v>
      </c>
      <c r="BM109" s="25" t="s">
        <v>3281</v>
      </c>
    </row>
    <row r="110" spans="2:47" s="1" customFormat="1" ht="13.5">
      <c r="B110" s="42"/>
      <c r="C110" s="64"/>
      <c r="D110" s="218" t="s">
        <v>205</v>
      </c>
      <c r="E110" s="64"/>
      <c r="F110" s="219" t="s">
        <v>3282</v>
      </c>
      <c r="G110" s="64"/>
      <c r="H110" s="64"/>
      <c r="I110" s="174"/>
      <c r="J110" s="64"/>
      <c r="K110" s="64"/>
      <c r="L110" s="62"/>
      <c r="M110" s="220"/>
      <c r="N110" s="43"/>
      <c r="O110" s="43"/>
      <c r="P110" s="43"/>
      <c r="Q110" s="43"/>
      <c r="R110" s="43"/>
      <c r="S110" s="43"/>
      <c r="T110" s="79"/>
      <c r="AT110" s="25" t="s">
        <v>205</v>
      </c>
      <c r="AU110" s="25" t="s">
        <v>79</v>
      </c>
    </row>
    <row r="111" spans="2:51" s="12" customFormat="1" ht="13.5">
      <c r="B111" s="221"/>
      <c r="C111" s="222"/>
      <c r="D111" s="218" t="s">
        <v>207</v>
      </c>
      <c r="E111" s="223" t="s">
        <v>21</v>
      </c>
      <c r="F111" s="224" t="s">
        <v>3211</v>
      </c>
      <c r="G111" s="222"/>
      <c r="H111" s="225" t="s">
        <v>21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207</v>
      </c>
      <c r="AU111" s="231" t="s">
        <v>79</v>
      </c>
      <c r="AV111" s="12" t="s">
        <v>77</v>
      </c>
      <c r="AW111" s="12" t="s">
        <v>33</v>
      </c>
      <c r="AX111" s="12" t="s">
        <v>70</v>
      </c>
      <c r="AY111" s="231" t="s">
        <v>195</v>
      </c>
    </row>
    <row r="112" spans="2:51" s="13" customFormat="1" ht="13.5">
      <c r="B112" s="232"/>
      <c r="C112" s="233"/>
      <c r="D112" s="245" t="s">
        <v>207</v>
      </c>
      <c r="E112" s="256" t="s">
        <v>117</v>
      </c>
      <c r="F112" s="257" t="s">
        <v>3269</v>
      </c>
      <c r="G112" s="233"/>
      <c r="H112" s="258">
        <v>24.78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207</v>
      </c>
      <c r="AU112" s="242" t="s">
        <v>79</v>
      </c>
      <c r="AV112" s="13" t="s">
        <v>79</v>
      </c>
      <c r="AW112" s="13" t="s">
        <v>33</v>
      </c>
      <c r="AX112" s="13" t="s">
        <v>77</v>
      </c>
      <c r="AY112" s="242" t="s">
        <v>195</v>
      </c>
    </row>
    <row r="113" spans="2:65" s="1" customFormat="1" ht="22.5" customHeight="1">
      <c r="B113" s="42"/>
      <c r="C113" s="260" t="s">
        <v>236</v>
      </c>
      <c r="D113" s="260" t="s">
        <v>233</v>
      </c>
      <c r="E113" s="261" t="s">
        <v>3283</v>
      </c>
      <c r="F113" s="262" t="s">
        <v>3284</v>
      </c>
      <c r="G113" s="263" t="s">
        <v>214</v>
      </c>
      <c r="H113" s="264">
        <v>144.071</v>
      </c>
      <c r="I113" s="265"/>
      <c r="J113" s="266">
        <f>ROUND(I113*H113,2)</f>
        <v>0</v>
      </c>
      <c r="K113" s="262" t="s">
        <v>202</v>
      </c>
      <c r="L113" s="267"/>
      <c r="M113" s="268" t="s">
        <v>21</v>
      </c>
      <c r="N113" s="269" t="s">
        <v>41</v>
      </c>
      <c r="O113" s="43"/>
      <c r="P113" s="215">
        <f>O113*H113</f>
        <v>0</v>
      </c>
      <c r="Q113" s="215">
        <v>0.072</v>
      </c>
      <c r="R113" s="215">
        <f>Q113*H113</f>
        <v>10.373111999999999</v>
      </c>
      <c r="S113" s="215">
        <v>0</v>
      </c>
      <c r="T113" s="216">
        <f>S113*H113</f>
        <v>0</v>
      </c>
      <c r="AR113" s="25" t="s">
        <v>236</v>
      </c>
      <c r="AT113" s="25" t="s">
        <v>233</v>
      </c>
      <c r="AU113" s="25" t="s">
        <v>79</v>
      </c>
      <c r="AY113" s="25" t="s">
        <v>195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77</v>
      </c>
      <c r="BK113" s="217">
        <f>ROUND(I113*H113,2)</f>
        <v>0</v>
      </c>
      <c r="BL113" s="25" t="s">
        <v>203</v>
      </c>
      <c r="BM113" s="25" t="s">
        <v>3285</v>
      </c>
    </row>
    <row r="114" spans="2:47" s="1" customFormat="1" ht="13.5">
      <c r="B114" s="42"/>
      <c r="C114" s="64"/>
      <c r="D114" s="218" t="s">
        <v>205</v>
      </c>
      <c r="E114" s="64"/>
      <c r="F114" s="219" t="s">
        <v>3284</v>
      </c>
      <c r="G114" s="64"/>
      <c r="H114" s="64"/>
      <c r="I114" s="174"/>
      <c r="J114" s="64"/>
      <c r="K114" s="64"/>
      <c r="L114" s="62"/>
      <c r="M114" s="220"/>
      <c r="N114" s="43"/>
      <c r="O114" s="43"/>
      <c r="P114" s="43"/>
      <c r="Q114" s="43"/>
      <c r="R114" s="43"/>
      <c r="S114" s="43"/>
      <c r="T114" s="79"/>
      <c r="AT114" s="25" t="s">
        <v>205</v>
      </c>
      <c r="AU114" s="25" t="s">
        <v>79</v>
      </c>
    </row>
    <row r="115" spans="2:51" s="13" customFormat="1" ht="13.5">
      <c r="B115" s="232"/>
      <c r="C115" s="233"/>
      <c r="D115" s="218" t="s">
        <v>207</v>
      </c>
      <c r="E115" s="234" t="s">
        <v>21</v>
      </c>
      <c r="F115" s="235" t="s">
        <v>3286</v>
      </c>
      <c r="G115" s="233"/>
      <c r="H115" s="236">
        <v>141.246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207</v>
      </c>
      <c r="AU115" s="242" t="s">
        <v>79</v>
      </c>
      <c r="AV115" s="13" t="s">
        <v>79</v>
      </c>
      <c r="AW115" s="13" t="s">
        <v>33</v>
      </c>
      <c r="AX115" s="13" t="s">
        <v>77</v>
      </c>
      <c r="AY115" s="242" t="s">
        <v>195</v>
      </c>
    </row>
    <row r="116" spans="2:51" s="13" customFormat="1" ht="13.5">
      <c r="B116" s="232"/>
      <c r="C116" s="233"/>
      <c r="D116" s="218" t="s">
        <v>207</v>
      </c>
      <c r="E116" s="233"/>
      <c r="F116" s="235" t="s">
        <v>3287</v>
      </c>
      <c r="G116" s="233"/>
      <c r="H116" s="236">
        <v>144.071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207</v>
      </c>
      <c r="AU116" s="242" t="s">
        <v>79</v>
      </c>
      <c r="AV116" s="13" t="s">
        <v>79</v>
      </c>
      <c r="AW116" s="13" t="s">
        <v>6</v>
      </c>
      <c r="AX116" s="13" t="s">
        <v>77</v>
      </c>
      <c r="AY116" s="242" t="s">
        <v>195</v>
      </c>
    </row>
    <row r="117" spans="2:63" s="11" customFormat="1" ht="29.85" customHeight="1">
      <c r="B117" s="189"/>
      <c r="C117" s="190"/>
      <c r="D117" s="203" t="s">
        <v>69</v>
      </c>
      <c r="E117" s="204" t="s">
        <v>256</v>
      </c>
      <c r="F117" s="204" t="s">
        <v>402</v>
      </c>
      <c r="G117" s="190"/>
      <c r="H117" s="190"/>
      <c r="I117" s="193"/>
      <c r="J117" s="205">
        <f>BK117</f>
        <v>0</v>
      </c>
      <c r="K117" s="190"/>
      <c r="L117" s="195"/>
      <c r="M117" s="196"/>
      <c r="N117" s="197"/>
      <c r="O117" s="197"/>
      <c r="P117" s="198">
        <f>SUM(P118:P121)</f>
        <v>0</v>
      </c>
      <c r="Q117" s="197"/>
      <c r="R117" s="198">
        <f>SUM(R118:R121)</f>
        <v>0</v>
      </c>
      <c r="S117" s="197"/>
      <c r="T117" s="199">
        <f>SUM(T118:T121)</f>
        <v>15.462200000000001</v>
      </c>
      <c r="AR117" s="200" t="s">
        <v>77</v>
      </c>
      <c r="AT117" s="201" t="s">
        <v>69</v>
      </c>
      <c r="AU117" s="201" t="s">
        <v>77</v>
      </c>
      <c r="AY117" s="200" t="s">
        <v>195</v>
      </c>
      <c r="BK117" s="202">
        <f>SUM(BK118:BK121)</f>
        <v>0</v>
      </c>
    </row>
    <row r="118" spans="2:65" s="1" customFormat="1" ht="22.5" customHeight="1">
      <c r="B118" s="42"/>
      <c r="C118" s="206" t="s">
        <v>256</v>
      </c>
      <c r="D118" s="206" t="s">
        <v>198</v>
      </c>
      <c r="E118" s="207" t="s">
        <v>3288</v>
      </c>
      <c r="F118" s="208" t="s">
        <v>3289</v>
      </c>
      <c r="G118" s="209" t="s">
        <v>201</v>
      </c>
      <c r="H118" s="210">
        <v>5.947</v>
      </c>
      <c r="I118" s="211"/>
      <c r="J118" s="212">
        <f>ROUND(I118*H118,2)</f>
        <v>0</v>
      </c>
      <c r="K118" s="208" t="s">
        <v>202</v>
      </c>
      <c r="L118" s="62"/>
      <c r="M118" s="213" t="s">
        <v>21</v>
      </c>
      <c r="N118" s="214" t="s">
        <v>41</v>
      </c>
      <c r="O118" s="43"/>
      <c r="P118" s="215">
        <f>O118*H118</f>
        <v>0</v>
      </c>
      <c r="Q118" s="215">
        <v>0</v>
      </c>
      <c r="R118" s="215">
        <f>Q118*H118</f>
        <v>0</v>
      </c>
      <c r="S118" s="215">
        <v>2.6</v>
      </c>
      <c r="T118" s="216">
        <f>S118*H118</f>
        <v>15.462200000000001</v>
      </c>
      <c r="AR118" s="25" t="s">
        <v>203</v>
      </c>
      <c r="AT118" s="25" t="s">
        <v>198</v>
      </c>
      <c r="AU118" s="25" t="s">
        <v>79</v>
      </c>
      <c r="AY118" s="25" t="s">
        <v>195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5" t="s">
        <v>77</v>
      </c>
      <c r="BK118" s="217">
        <f>ROUND(I118*H118,2)</f>
        <v>0</v>
      </c>
      <c r="BL118" s="25" t="s">
        <v>203</v>
      </c>
      <c r="BM118" s="25" t="s">
        <v>3290</v>
      </c>
    </row>
    <row r="119" spans="2:47" s="1" customFormat="1" ht="13.5">
      <c r="B119" s="42"/>
      <c r="C119" s="64"/>
      <c r="D119" s="218" t="s">
        <v>205</v>
      </c>
      <c r="E119" s="64"/>
      <c r="F119" s="219" t="s">
        <v>3291</v>
      </c>
      <c r="G119" s="64"/>
      <c r="H119" s="64"/>
      <c r="I119" s="174"/>
      <c r="J119" s="64"/>
      <c r="K119" s="64"/>
      <c r="L119" s="62"/>
      <c r="M119" s="220"/>
      <c r="N119" s="43"/>
      <c r="O119" s="43"/>
      <c r="P119" s="43"/>
      <c r="Q119" s="43"/>
      <c r="R119" s="43"/>
      <c r="S119" s="43"/>
      <c r="T119" s="79"/>
      <c r="AT119" s="25" t="s">
        <v>205</v>
      </c>
      <c r="AU119" s="25" t="s">
        <v>79</v>
      </c>
    </row>
    <row r="120" spans="2:51" s="12" customFormat="1" ht="13.5">
      <c r="B120" s="221"/>
      <c r="C120" s="222"/>
      <c r="D120" s="218" t="s">
        <v>207</v>
      </c>
      <c r="E120" s="223" t="s">
        <v>21</v>
      </c>
      <c r="F120" s="224" t="s">
        <v>3211</v>
      </c>
      <c r="G120" s="222"/>
      <c r="H120" s="225" t="s">
        <v>21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207</v>
      </c>
      <c r="AU120" s="231" t="s">
        <v>79</v>
      </c>
      <c r="AV120" s="12" t="s">
        <v>77</v>
      </c>
      <c r="AW120" s="12" t="s">
        <v>33</v>
      </c>
      <c r="AX120" s="12" t="s">
        <v>70</v>
      </c>
      <c r="AY120" s="231" t="s">
        <v>195</v>
      </c>
    </row>
    <row r="121" spans="2:51" s="13" customFormat="1" ht="13.5">
      <c r="B121" s="232"/>
      <c r="C121" s="233"/>
      <c r="D121" s="218" t="s">
        <v>207</v>
      </c>
      <c r="E121" s="234" t="s">
        <v>21</v>
      </c>
      <c r="F121" s="235" t="s">
        <v>3292</v>
      </c>
      <c r="G121" s="233"/>
      <c r="H121" s="236">
        <v>5.947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207</v>
      </c>
      <c r="AU121" s="242" t="s">
        <v>79</v>
      </c>
      <c r="AV121" s="13" t="s">
        <v>79</v>
      </c>
      <c r="AW121" s="13" t="s">
        <v>33</v>
      </c>
      <c r="AX121" s="13" t="s">
        <v>77</v>
      </c>
      <c r="AY121" s="242" t="s">
        <v>195</v>
      </c>
    </row>
    <row r="122" spans="2:63" s="11" customFormat="1" ht="29.85" customHeight="1">
      <c r="B122" s="189"/>
      <c r="C122" s="190"/>
      <c r="D122" s="203" t="s">
        <v>69</v>
      </c>
      <c r="E122" s="204" t="s">
        <v>504</v>
      </c>
      <c r="F122" s="204" t="s">
        <v>505</v>
      </c>
      <c r="G122" s="190"/>
      <c r="H122" s="190"/>
      <c r="I122" s="193"/>
      <c r="J122" s="205">
        <f>BK122</f>
        <v>0</v>
      </c>
      <c r="K122" s="190"/>
      <c r="L122" s="195"/>
      <c r="M122" s="196"/>
      <c r="N122" s="197"/>
      <c r="O122" s="197"/>
      <c r="P122" s="198">
        <f>SUM(P123:P124)</f>
        <v>0</v>
      </c>
      <c r="Q122" s="197"/>
      <c r="R122" s="198">
        <f>SUM(R123:R124)</f>
        <v>0</v>
      </c>
      <c r="S122" s="197"/>
      <c r="T122" s="199">
        <f>SUM(T123:T124)</f>
        <v>0</v>
      </c>
      <c r="AR122" s="200" t="s">
        <v>77</v>
      </c>
      <c r="AT122" s="201" t="s">
        <v>69</v>
      </c>
      <c r="AU122" s="201" t="s">
        <v>77</v>
      </c>
      <c r="AY122" s="200" t="s">
        <v>195</v>
      </c>
      <c r="BK122" s="202">
        <f>SUM(BK123:BK124)</f>
        <v>0</v>
      </c>
    </row>
    <row r="123" spans="2:65" s="1" customFormat="1" ht="22.5" customHeight="1">
      <c r="B123" s="42"/>
      <c r="C123" s="206" t="s">
        <v>261</v>
      </c>
      <c r="D123" s="206" t="s">
        <v>198</v>
      </c>
      <c r="E123" s="207" t="s">
        <v>3293</v>
      </c>
      <c r="F123" s="208" t="s">
        <v>3294</v>
      </c>
      <c r="G123" s="209" t="s">
        <v>223</v>
      </c>
      <c r="H123" s="210">
        <v>17.747</v>
      </c>
      <c r="I123" s="211"/>
      <c r="J123" s="212">
        <f>ROUND(I123*H123,2)</f>
        <v>0</v>
      </c>
      <c r="K123" s="208" t="s">
        <v>202</v>
      </c>
      <c r="L123" s="62"/>
      <c r="M123" s="213" t="s">
        <v>21</v>
      </c>
      <c r="N123" s="214" t="s">
        <v>41</v>
      </c>
      <c r="O123" s="43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203</v>
      </c>
      <c r="AT123" s="25" t="s">
        <v>198</v>
      </c>
      <c r="AU123" s="25" t="s">
        <v>79</v>
      </c>
      <c r="AY123" s="25" t="s">
        <v>195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77</v>
      </c>
      <c r="BK123" s="217">
        <f>ROUND(I123*H123,2)</f>
        <v>0</v>
      </c>
      <c r="BL123" s="25" t="s">
        <v>203</v>
      </c>
      <c r="BM123" s="25" t="s">
        <v>3295</v>
      </c>
    </row>
    <row r="124" spans="2:47" s="1" customFormat="1" ht="27">
      <c r="B124" s="42"/>
      <c r="C124" s="64"/>
      <c r="D124" s="218" t="s">
        <v>205</v>
      </c>
      <c r="E124" s="64"/>
      <c r="F124" s="219" t="s">
        <v>3296</v>
      </c>
      <c r="G124" s="64"/>
      <c r="H124" s="64"/>
      <c r="I124" s="174"/>
      <c r="J124" s="64"/>
      <c r="K124" s="64"/>
      <c r="L124" s="62"/>
      <c r="M124" s="287"/>
      <c r="N124" s="288"/>
      <c r="O124" s="288"/>
      <c r="P124" s="288"/>
      <c r="Q124" s="288"/>
      <c r="R124" s="288"/>
      <c r="S124" s="288"/>
      <c r="T124" s="289"/>
      <c r="AT124" s="25" t="s">
        <v>205</v>
      </c>
      <c r="AU124" s="25" t="s">
        <v>79</v>
      </c>
    </row>
    <row r="125" spans="2:12" s="1" customFormat="1" ht="6.95" customHeight="1">
      <c r="B125" s="57"/>
      <c r="C125" s="58"/>
      <c r="D125" s="58"/>
      <c r="E125" s="58"/>
      <c r="F125" s="58"/>
      <c r="G125" s="58"/>
      <c r="H125" s="58"/>
      <c r="I125" s="150"/>
      <c r="J125" s="58"/>
      <c r="K125" s="58"/>
      <c r="L125" s="62"/>
    </row>
  </sheetData>
  <sheetProtection algorithmName="SHA-512" hashValue="r5FuNoik1LQcArNCf+M19YKsUHohHfpeKNntyOTFDoHOO/0QUet+au88dhBmjzgaci203kiUz+ViQUzGWsD/cA==" saltValue="asSR7wX4Cwq+ULInE+Xx+A==" spinCount="100000" sheet="1" objects="1" scenarios="1" formatCells="0" formatColumns="0" formatRows="0" sort="0" autoFilter="0"/>
  <autoFilter ref="C86:K124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125</v>
      </c>
      <c r="AZ2" s="126" t="s">
        <v>3297</v>
      </c>
      <c r="BA2" s="126" t="s">
        <v>21</v>
      </c>
      <c r="BB2" s="126" t="s">
        <v>21</v>
      </c>
      <c r="BC2" s="126" t="s">
        <v>3298</v>
      </c>
      <c r="BD2" s="126" t="s">
        <v>79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  <c r="AZ3" s="126" t="s">
        <v>3194</v>
      </c>
      <c r="BA3" s="126" t="s">
        <v>21</v>
      </c>
      <c r="BB3" s="126" t="s">
        <v>21</v>
      </c>
      <c r="BC3" s="126" t="s">
        <v>3299</v>
      </c>
      <c r="BD3" s="126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2"/>
      <c r="C9" s="43"/>
      <c r="D9" s="43"/>
      <c r="E9" s="414" t="s">
        <v>3300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17" t="s">
        <v>3301</v>
      </c>
      <c r="F11" s="416"/>
      <c r="G11" s="416"/>
      <c r="H11" s="416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ROUND(J85,2)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ROUND(SUM(BE85:BE130),2)</f>
        <v>0</v>
      </c>
      <c r="G32" s="43"/>
      <c r="H32" s="43"/>
      <c r="I32" s="142">
        <v>0.21</v>
      </c>
      <c r="J32" s="141">
        <f>ROUND(ROUND((SUM(BE85:BE130)),2)*I32,2)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ROUND(SUM(BF85:BF130),2)</f>
        <v>0</v>
      </c>
      <c r="G33" s="43"/>
      <c r="H33" s="43"/>
      <c r="I33" s="142">
        <v>0.15</v>
      </c>
      <c r="J33" s="141">
        <f>ROUND(ROUND((SUM(BF85:BF130)),2)*I33,2)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ROUND(SUM(BG85:BG130),2)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ROUND(SUM(BH85:BH130),2)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ROUND(SUM(BI85:BI130),2)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3300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SU01 - Spádování a zatravnění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J85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1943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170</v>
      </c>
      <c r="E63" s="170"/>
      <c r="F63" s="170"/>
      <c r="G63" s="170"/>
      <c r="H63" s="170"/>
      <c r="I63" s="171"/>
      <c r="J63" s="172">
        <f>J128</f>
        <v>0</v>
      </c>
      <c r="K63" s="173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29"/>
      <c r="J64" s="43"/>
      <c r="K64" s="46"/>
    </row>
    <row r="65" spans="2:11" s="1" customFormat="1" ht="6.95" customHeight="1">
      <c r="B65" s="57"/>
      <c r="C65" s="58"/>
      <c r="D65" s="58"/>
      <c r="E65" s="58"/>
      <c r="F65" s="58"/>
      <c r="G65" s="58"/>
      <c r="H65" s="58"/>
      <c r="I65" s="150"/>
      <c r="J65" s="58"/>
      <c r="K65" s="59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53"/>
      <c r="J69" s="61"/>
      <c r="K69" s="61"/>
      <c r="L69" s="62"/>
    </row>
    <row r="70" spans="2:12" s="1" customFormat="1" ht="36.95" customHeight="1">
      <c r="B70" s="42"/>
      <c r="C70" s="63" t="s">
        <v>179</v>
      </c>
      <c r="D70" s="64"/>
      <c r="E70" s="64"/>
      <c r="F70" s="64"/>
      <c r="G70" s="64"/>
      <c r="H70" s="64"/>
      <c r="I70" s="174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4"/>
      <c r="J71" s="64"/>
      <c r="K71" s="64"/>
      <c r="L71" s="62"/>
    </row>
    <row r="72" spans="2:12" s="1" customFormat="1" ht="14.45" customHeight="1">
      <c r="B72" s="42"/>
      <c r="C72" s="66" t="s">
        <v>18</v>
      </c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22.5" customHeight="1">
      <c r="B73" s="42"/>
      <c r="C73" s="64"/>
      <c r="D73" s="64"/>
      <c r="E73" s="418" t="str">
        <f>E7</f>
        <v>Nástavba domov pro seniory, Pilníkov</v>
      </c>
      <c r="F73" s="419"/>
      <c r="G73" s="419"/>
      <c r="H73" s="419"/>
      <c r="I73" s="174"/>
      <c r="J73" s="64"/>
      <c r="K73" s="64"/>
      <c r="L73" s="62"/>
    </row>
    <row r="74" spans="2:12" ht="13.5">
      <c r="B74" s="29"/>
      <c r="C74" s="66" t="s">
        <v>149</v>
      </c>
      <c r="D74" s="175"/>
      <c r="E74" s="175"/>
      <c r="F74" s="175"/>
      <c r="G74" s="175"/>
      <c r="H74" s="175"/>
      <c r="J74" s="175"/>
      <c r="K74" s="175"/>
      <c r="L74" s="176"/>
    </row>
    <row r="75" spans="2:12" s="1" customFormat="1" ht="22.5" customHeight="1">
      <c r="B75" s="42"/>
      <c r="C75" s="64"/>
      <c r="D75" s="64"/>
      <c r="E75" s="418" t="s">
        <v>3300</v>
      </c>
      <c r="F75" s="420"/>
      <c r="G75" s="420"/>
      <c r="H75" s="420"/>
      <c r="I75" s="174"/>
      <c r="J75" s="64"/>
      <c r="K75" s="64"/>
      <c r="L75" s="62"/>
    </row>
    <row r="76" spans="2:12" s="1" customFormat="1" ht="14.45" customHeight="1">
      <c r="B76" s="42"/>
      <c r="C76" s="66" t="s">
        <v>154</v>
      </c>
      <c r="D76" s="64"/>
      <c r="E76" s="64"/>
      <c r="F76" s="64"/>
      <c r="G76" s="64"/>
      <c r="H76" s="64"/>
      <c r="I76" s="174"/>
      <c r="J76" s="64"/>
      <c r="K76" s="64"/>
      <c r="L76" s="62"/>
    </row>
    <row r="77" spans="2:12" s="1" customFormat="1" ht="23.25" customHeight="1">
      <c r="B77" s="42"/>
      <c r="C77" s="64"/>
      <c r="D77" s="64"/>
      <c r="E77" s="390" t="str">
        <f>E11</f>
        <v>SU01 - Spádování a zatravnění</v>
      </c>
      <c r="F77" s="420"/>
      <c r="G77" s="420"/>
      <c r="H77" s="420"/>
      <c r="I77" s="174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4"/>
      <c r="J78" s="64"/>
      <c r="K78" s="64"/>
      <c r="L78" s="62"/>
    </row>
    <row r="79" spans="2:12" s="1" customFormat="1" ht="18" customHeight="1">
      <c r="B79" s="42"/>
      <c r="C79" s="66" t="s">
        <v>23</v>
      </c>
      <c r="D79" s="64"/>
      <c r="E79" s="64"/>
      <c r="F79" s="177" t="str">
        <f>F14</f>
        <v xml:space="preserve"> </v>
      </c>
      <c r="G79" s="64"/>
      <c r="H79" s="64"/>
      <c r="I79" s="178" t="s">
        <v>25</v>
      </c>
      <c r="J79" s="74" t="str">
        <f>IF(J14="","",J14)</f>
        <v>17. 2. 2018</v>
      </c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4"/>
      <c r="J80" s="64"/>
      <c r="K80" s="64"/>
      <c r="L80" s="62"/>
    </row>
    <row r="81" spans="2:12" s="1" customFormat="1" ht="13.5">
      <c r="B81" s="42"/>
      <c r="C81" s="66" t="s">
        <v>27</v>
      </c>
      <c r="D81" s="64"/>
      <c r="E81" s="64"/>
      <c r="F81" s="177" t="str">
        <f>E17</f>
        <v xml:space="preserve"> </v>
      </c>
      <c r="G81" s="64"/>
      <c r="H81" s="64"/>
      <c r="I81" s="178" t="s">
        <v>32</v>
      </c>
      <c r="J81" s="177" t="str">
        <f>E23</f>
        <v xml:space="preserve"> </v>
      </c>
      <c r="K81" s="64"/>
      <c r="L81" s="62"/>
    </row>
    <row r="82" spans="2:12" s="1" customFormat="1" ht="14.45" customHeight="1">
      <c r="B82" s="42"/>
      <c r="C82" s="66" t="s">
        <v>30</v>
      </c>
      <c r="D82" s="64"/>
      <c r="E82" s="64"/>
      <c r="F82" s="177" t="str">
        <f>IF(E20="","",E20)</f>
        <v/>
      </c>
      <c r="G82" s="64"/>
      <c r="H82" s="64"/>
      <c r="I82" s="174"/>
      <c r="J82" s="64"/>
      <c r="K82" s="64"/>
      <c r="L82" s="62"/>
    </row>
    <row r="83" spans="2:12" s="1" customFormat="1" ht="10.35" customHeight="1">
      <c r="B83" s="42"/>
      <c r="C83" s="64"/>
      <c r="D83" s="64"/>
      <c r="E83" s="64"/>
      <c r="F83" s="64"/>
      <c r="G83" s="64"/>
      <c r="H83" s="64"/>
      <c r="I83" s="174"/>
      <c r="J83" s="64"/>
      <c r="K83" s="64"/>
      <c r="L83" s="62"/>
    </row>
    <row r="84" spans="2:20" s="10" customFormat="1" ht="29.25" customHeight="1">
      <c r="B84" s="179"/>
      <c r="C84" s="180" t="s">
        <v>180</v>
      </c>
      <c r="D84" s="181" t="s">
        <v>55</v>
      </c>
      <c r="E84" s="181" t="s">
        <v>51</v>
      </c>
      <c r="F84" s="181" t="s">
        <v>181</v>
      </c>
      <c r="G84" s="181" t="s">
        <v>182</v>
      </c>
      <c r="H84" s="181" t="s">
        <v>183</v>
      </c>
      <c r="I84" s="182" t="s">
        <v>184</v>
      </c>
      <c r="J84" s="181" t="s">
        <v>162</v>
      </c>
      <c r="K84" s="183" t="s">
        <v>185</v>
      </c>
      <c r="L84" s="184"/>
      <c r="M84" s="82" t="s">
        <v>186</v>
      </c>
      <c r="N84" s="83" t="s">
        <v>40</v>
      </c>
      <c r="O84" s="83" t="s">
        <v>187</v>
      </c>
      <c r="P84" s="83" t="s">
        <v>188</v>
      </c>
      <c r="Q84" s="83" t="s">
        <v>189</v>
      </c>
      <c r="R84" s="83" t="s">
        <v>190</v>
      </c>
      <c r="S84" s="83" t="s">
        <v>191</v>
      </c>
      <c r="T84" s="84" t="s">
        <v>192</v>
      </c>
    </row>
    <row r="85" spans="2:63" s="1" customFormat="1" ht="29.25" customHeight="1">
      <c r="B85" s="42"/>
      <c r="C85" s="88" t="s">
        <v>163</v>
      </c>
      <c r="D85" s="64"/>
      <c r="E85" s="64"/>
      <c r="F85" s="64"/>
      <c r="G85" s="64"/>
      <c r="H85" s="64"/>
      <c r="I85" s="174"/>
      <c r="J85" s="185">
        <f>BK85</f>
        <v>0</v>
      </c>
      <c r="K85" s="64"/>
      <c r="L85" s="62"/>
      <c r="M85" s="85"/>
      <c r="N85" s="86"/>
      <c r="O85" s="86"/>
      <c r="P85" s="186">
        <f>P86</f>
        <v>0</v>
      </c>
      <c r="Q85" s="86"/>
      <c r="R85" s="186">
        <f>R86</f>
        <v>52.845402</v>
      </c>
      <c r="S85" s="86"/>
      <c r="T85" s="187">
        <f>T86</f>
        <v>0</v>
      </c>
      <c r="AT85" s="25" t="s">
        <v>69</v>
      </c>
      <c r="AU85" s="25" t="s">
        <v>164</v>
      </c>
      <c r="BK85" s="188">
        <f>BK86</f>
        <v>0</v>
      </c>
    </row>
    <row r="86" spans="2:63" s="11" customFormat="1" ht="37.35" customHeight="1">
      <c r="B86" s="189"/>
      <c r="C86" s="190"/>
      <c r="D86" s="191" t="s">
        <v>69</v>
      </c>
      <c r="E86" s="192" t="s">
        <v>193</v>
      </c>
      <c r="F86" s="192" t="s">
        <v>194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P87+P128</f>
        <v>0</v>
      </c>
      <c r="Q86" s="197"/>
      <c r="R86" s="198">
        <f>R87+R128</f>
        <v>52.845402</v>
      </c>
      <c r="S86" s="197"/>
      <c r="T86" s="199">
        <f>T87+T128</f>
        <v>0</v>
      </c>
      <c r="AR86" s="200" t="s">
        <v>77</v>
      </c>
      <c r="AT86" s="201" t="s">
        <v>69</v>
      </c>
      <c r="AU86" s="201" t="s">
        <v>70</v>
      </c>
      <c r="AY86" s="200" t="s">
        <v>195</v>
      </c>
      <c r="BK86" s="202">
        <f>BK87+BK128</f>
        <v>0</v>
      </c>
    </row>
    <row r="87" spans="2:63" s="11" customFormat="1" ht="19.9" customHeight="1">
      <c r="B87" s="189"/>
      <c r="C87" s="190"/>
      <c r="D87" s="203" t="s">
        <v>69</v>
      </c>
      <c r="E87" s="204" t="s">
        <v>77</v>
      </c>
      <c r="F87" s="204" t="s">
        <v>1945</v>
      </c>
      <c r="G87" s="190"/>
      <c r="H87" s="190"/>
      <c r="I87" s="193"/>
      <c r="J87" s="205">
        <f>BK87</f>
        <v>0</v>
      </c>
      <c r="K87" s="190"/>
      <c r="L87" s="195"/>
      <c r="M87" s="196"/>
      <c r="N87" s="197"/>
      <c r="O87" s="197"/>
      <c r="P87" s="198">
        <f>SUM(P88:P127)</f>
        <v>0</v>
      </c>
      <c r="Q87" s="197"/>
      <c r="R87" s="198">
        <f>SUM(R88:R127)</f>
        <v>52.845402</v>
      </c>
      <c r="S87" s="197"/>
      <c r="T87" s="199">
        <f>SUM(T88:T127)</f>
        <v>0</v>
      </c>
      <c r="AR87" s="200" t="s">
        <v>77</v>
      </c>
      <c r="AT87" s="201" t="s">
        <v>69</v>
      </c>
      <c r="AU87" s="201" t="s">
        <v>77</v>
      </c>
      <c r="AY87" s="200" t="s">
        <v>195</v>
      </c>
      <c r="BK87" s="202">
        <f>SUM(BK88:BK127)</f>
        <v>0</v>
      </c>
    </row>
    <row r="88" spans="2:65" s="1" customFormat="1" ht="22.5" customHeight="1">
      <c r="B88" s="42"/>
      <c r="C88" s="206" t="s">
        <v>77</v>
      </c>
      <c r="D88" s="206" t="s">
        <v>198</v>
      </c>
      <c r="E88" s="207" t="s">
        <v>3207</v>
      </c>
      <c r="F88" s="208" t="s">
        <v>3208</v>
      </c>
      <c r="G88" s="209" t="s">
        <v>201</v>
      </c>
      <c r="H88" s="210">
        <v>80.065</v>
      </c>
      <c r="I88" s="211"/>
      <c r="J88" s="212">
        <f>ROUND(I88*H88,2)</f>
        <v>0</v>
      </c>
      <c r="K88" s="208" t="s">
        <v>202</v>
      </c>
      <c r="L88" s="62"/>
      <c r="M88" s="213" t="s">
        <v>21</v>
      </c>
      <c r="N88" s="214" t="s">
        <v>41</v>
      </c>
      <c r="O88" s="43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203</v>
      </c>
      <c r="AT88" s="25" t="s">
        <v>198</v>
      </c>
      <c r="AU88" s="25" t="s">
        <v>79</v>
      </c>
      <c r="AY88" s="25" t="s">
        <v>195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77</v>
      </c>
      <c r="BK88" s="217">
        <f>ROUND(I88*H88,2)</f>
        <v>0</v>
      </c>
      <c r="BL88" s="25" t="s">
        <v>203</v>
      </c>
      <c r="BM88" s="25" t="s">
        <v>3302</v>
      </c>
    </row>
    <row r="89" spans="2:47" s="1" customFormat="1" ht="27">
      <c r="B89" s="42"/>
      <c r="C89" s="64"/>
      <c r="D89" s="218" t="s">
        <v>205</v>
      </c>
      <c r="E89" s="64"/>
      <c r="F89" s="219" t="s">
        <v>3210</v>
      </c>
      <c r="G89" s="64"/>
      <c r="H89" s="64"/>
      <c r="I89" s="174"/>
      <c r="J89" s="64"/>
      <c r="K89" s="64"/>
      <c r="L89" s="62"/>
      <c r="M89" s="220"/>
      <c r="N89" s="43"/>
      <c r="O89" s="43"/>
      <c r="P89" s="43"/>
      <c r="Q89" s="43"/>
      <c r="R89" s="43"/>
      <c r="S89" s="43"/>
      <c r="T89" s="79"/>
      <c r="AT89" s="25" t="s">
        <v>205</v>
      </c>
      <c r="AU89" s="25" t="s">
        <v>79</v>
      </c>
    </row>
    <row r="90" spans="2:51" s="13" customFormat="1" ht="13.5">
      <c r="B90" s="232"/>
      <c r="C90" s="233"/>
      <c r="D90" s="245" t="s">
        <v>207</v>
      </c>
      <c r="E90" s="256" t="s">
        <v>3194</v>
      </c>
      <c r="F90" s="257" t="s">
        <v>3303</v>
      </c>
      <c r="G90" s="233"/>
      <c r="H90" s="258">
        <v>80.065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AT90" s="242" t="s">
        <v>207</v>
      </c>
      <c r="AU90" s="242" t="s">
        <v>79</v>
      </c>
      <c r="AV90" s="13" t="s">
        <v>79</v>
      </c>
      <c r="AW90" s="13" t="s">
        <v>33</v>
      </c>
      <c r="AX90" s="13" t="s">
        <v>77</v>
      </c>
      <c r="AY90" s="242" t="s">
        <v>195</v>
      </c>
    </row>
    <row r="91" spans="2:65" s="1" customFormat="1" ht="22.5" customHeight="1">
      <c r="B91" s="42"/>
      <c r="C91" s="206" t="s">
        <v>79</v>
      </c>
      <c r="D91" s="206" t="s">
        <v>198</v>
      </c>
      <c r="E91" s="207" t="s">
        <v>3213</v>
      </c>
      <c r="F91" s="208" t="s">
        <v>3214</v>
      </c>
      <c r="G91" s="209" t="s">
        <v>201</v>
      </c>
      <c r="H91" s="210">
        <v>80.065</v>
      </c>
      <c r="I91" s="211"/>
      <c r="J91" s="212">
        <f>ROUND(I91*H91,2)</f>
        <v>0</v>
      </c>
      <c r="K91" s="208" t="s">
        <v>202</v>
      </c>
      <c r="L91" s="62"/>
      <c r="M91" s="213" t="s">
        <v>21</v>
      </c>
      <c r="N91" s="214" t="s">
        <v>41</v>
      </c>
      <c r="O91" s="43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203</v>
      </c>
      <c r="AT91" s="25" t="s">
        <v>198</v>
      </c>
      <c r="AU91" s="25" t="s">
        <v>79</v>
      </c>
      <c r="AY91" s="25" t="s">
        <v>195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77</v>
      </c>
      <c r="BK91" s="217">
        <f>ROUND(I91*H91,2)</f>
        <v>0</v>
      </c>
      <c r="BL91" s="25" t="s">
        <v>203</v>
      </c>
      <c r="BM91" s="25" t="s">
        <v>3304</v>
      </c>
    </row>
    <row r="92" spans="2:47" s="1" customFormat="1" ht="27">
      <c r="B92" s="42"/>
      <c r="C92" s="64"/>
      <c r="D92" s="218" t="s">
        <v>205</v>
      </c>
      <c r="E92" s="64"/>
      <c r="F92" s="219" t="s">
        <v>3216</v>
      </c>
      <c r="G92" s="64"/>
      <c r="H92" s="64"/>
      <c r="I92" s="174"/>
      <c r="J92" s="64"/>
      <c r="K92" s="64"/>
      <c r="L92" s="62"/>
      <c r="M92" s="220"/>
      <c r="N92" s="43"/>
      <c r="O92" s="43"/>
      <c r="P92" s="43"/>
      <c r="Q92" s="43"/>
      <c r="R92" s="43"/>
      <c r="S92" s="43"/>
      <c r="T92" s="79"/>
      <c r="AT92" s="25" t="s">
        <v>205</v>
      </c>
      <c r="AU92" s="25" t="s">
        <v>79</v>
      </c>
    </row>
    <row r="93" spans="2:51" s="13" customFormat="1" ht="13.5">
      <c r="B93" s="232"/>
      <c r="C93" s="233"/>
      <c r="D93" s="245" t="s">
        <v>207</v>
      </c>
      <c r="E93" s="256" t="s">
        <v>21</v>
      </c>
      <c r="F93" s="257" t="s">
        <v>3194</v>
      </c>
      <c r="G93" s="233"/>
      <c r="H93" s="258">
        <v>80.065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207</v>
      </c>
      <c r="AU93" s="242" t="s">
        <v>79</v>
      </c>
      <c r="AV93" s="13" t="s">
        <v>79</v>
      </c>
      <c r="AW93" s="13" t="s">
        <v>33</v>
      </c>
      <c r="AX93" s="13" t="s">
        <v>77</v>
      </c>
      <c r="AY93" s="242" t="s">
        <v>195</v>
      </c>
    </row>
    <row r="94" spans="2:65" s="1" customFormat="1" ht="22.5" customHeight="1">
      <c r="B94" s="42"/>
      <c r="C94" s="206" t="s">
        <v>196</v>
      </c>
      <c r="D94" s="206" t="s">
        <v>198</v>
      </c>
      <c r="E94" s="207" t="s">
        <v>1962</v>
      </c>
      <c r="F94" s="208" t="s">
        <v>1963</v>
      </c>
      <c r="G94" s="209" t="s">
        <v>201</v>
      </c>
      <c r="H94" s="210">
        <v>80.065</v>
      </c>
      <c r="I94" s="211"/>
      <c r="J94" s="212">
        <f>ROUND(I94*H94,2)</f>
        <v>0</v>
      </c>
      <c r="K94" s="208" t="s">
        <v>202</v>
      </c>
      <c r="L94" s="62"/>
      <c r="M94" s="213" t="s">
        <v>21</v>
      </c>
      <c r="N94" s="214" t="s">
        <v>41</v>
      </c>
      <c r="O94" s="43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AR94" s="25" t="s">
        <v>203</v>
      </c>
      <c r="AT94" s="25" t="s">
        <v>198</v>
      </c>
      <c r="AU94" s="25" t="s">
        <v>79</v>
      </c>
      <c r="AY94" s="25" t="s">
        <v>195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25" t="s">
        <v>77</v>
      </c>
      <c r="BK94" s="217">
        <f>ROUND(I94*H94,2)</f>
        <v>0</v>
      </c>
      <c r="BL94" s="25" t="s">
        <v>203</v>
      </c>
      <c r="BM94" s="25" t="s">
        <v>3305</v>
      </c>
    </row>
    <row r="95" spans="2:47" s="1" customFormat="1" ht="40.5">
      <c r="B95" s="42"/>
      <c r="C95" s="64"/>
      <c r="D95" s="218" t="s">
        <v>205</v>
      </c>
      <c r="E95" s="64"/>
      <c r="F95" s="219" t="s">
        <v>1965</v>
      </c>
      <c r="G95" s="64"/>
      <c r="H95" s="64"/>
      <c r="I95" s="174"/>
      <c r="J95" s="64"/>
      <c r="K95" s="64"/>
      <c r="L95" s="62"/>
      <c r="M95" s="220"/>
      <c r="N95" s="43"/>
      <c r="O95" s="43"/>
      <c r="P95" s="43"/>
      <c r="Q95" s="43"/>
      <c r="R95" s="43"/>
      <c r="S95" s="43"/>
      <c r="T95" s="79"/>
      <c r="AT95" s="25" t="s">
        <v>205</v>
      </c>
      <c r="AU95" s="25" t="s">
        <v>79</v>
      </c>
    </row>
    <row r="96" spans="2:51" s="13" customFormat="1" ht="13.5">
      <c r="B96" s="232"/>
      <c r="C96" s="233"/>
      <c r="D96" s="245" t="s">
        <v>207</v>
      </c>
      <c r="E96" s="256" t="s">
        <v>21</v>
      </c>
      <c r="F96" s="257" t="s">
        <v>3194</v>
      </c>
      <c r="G96" s="233"/>
      <c r="H96" s="258">
        <v>80.065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207</v>
      </c>
      <c r="AU96" s="242" t="s">
        <v>79</v>
      </c>
      <c r="AV96" s="13" t="s">
        <v>79</v>
      </c>
      <c r="AW96" s="13" t="s">
        <v>33</v>
      </c>
      <c r="AX96" s="13" t="s">
        <v>77</v>
      </c>
      <c r="AY96" s="242" t="s">
        <v>195</v>
      </c>
    </row>
    <row r="97" spans="2:65" s="1" customFormat="1" ht="31.5" customHeight="1">
      <c r="B97" s="42"/>
      <c r="C97" s="206" t="s">
        <v>203</v>
      </c>
      <c r="D97" s="206" t="s">
        <v>198</v>
      </c>
      <c r="E97" s="207" t="s">
        <v>1967</v>
      </c>
      <c r="F97" s="208" t="s">
        <v>1968</v>
      </c>
      <c r="G97" s="209" t="s">
        <v>201</v>
      </c>
      <c r="H97" s="210">
        <v>80.065</v>
      </c>
      <c r="I97" s="211"/>
      <c r="J97" s="212">
        <f>ROUND(I97*H97,2)</f>
        <v>0</v>
      </c>
      <c r="K97" s="208" t="s">
        <v>202</v>
      </c>
      <c r="L97" s="62"/>
      <c r="M97" s="213" t="s">
        <v>21</v>
      </c>
      <c r="N97" s="214" t="s">
        <v>41</v>
      </c>
      <c r="O97" s="43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203</v>
      </c>
      <c r="AT97" s="25" t="s">
        <v>198</v>
      </c>
      <c r="AU97" s="25" t="s">
        <v>79</v>
      </c>
      <c r="AY97" s="25" t="s">
        <v>195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77</v>
      </c>
      <c r="BK97" s="217">
        <f>ROUND(I97*H97,2)</f>
        <v>0</v>
      </c>
      <c r="BL97" s="25" t="s">
        <v>203</v>
      </c>
      <c r="BM97" s="25" t="s">
        <v>3306</v>
      </c>
    </row>
    <row r="98" spans="2:47" s="1" customFormat="1" ht="40.5">
      <c r="B98" s="42"/>
      <c r="C98" s="64"/>
      <c r="D98" s="218" t="s">
        <v>205</v>
      </c>
      <c r="E98" s="64"/>
      <c r="F98" s="219" t="s">
        <v>1970</v>
      </c>
      <c r="G98" s="64"/>
      <c r="H98" s="64"/>
      <c r="I98" s="174"/>
      <c r="J98" s="64"/>
      <c r="K98" s="64"/>
      <c r="L98" s="62"/>
      <c r="M98" s="220"/>
      <c r="N98" s="43"/>
      <c r="O98" s="43"/>
      <c r="P98" s="43"/>
      <c r="Q98" s="43"/>
      <c r="R98" s="43"/>
      <c r="S98" s="43"/>
      <c r="T98" s="79"/>
      <c r="AT98" s="25" t="s">
        <v>205</v>
      </c>
      <c r="AU98" s="25" t="s">
        <v>79</v>
      </c>
    </row>
    <row r="99" spans="2:51" s="13" customFormat="1" ht="13.5">
      <c r="B99" s="232"/>
      <c r="C99" s="233"/>
      <c r="D99" s="245" t="s">
        <v>207</v>
      </c>
      <c r="E99" s="256" t="s">
        <v>21</v>
      </c>
      <c r="F99" s="257" t="s">
        <v>3194</v>
      </c>
      <c r="G99" s="233"/>
      <c r="H99" s="258">
        <v>80.065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207</v>
      </c>
      <c r="AU99" s="242" t="s">
        <v>79</v>
      </c>
      <c r="AV99" s="13" t="s">
        <v>79</v>
      </c>
      <c r="AW99" s="13" t="s">
        <v>33</v>
      </c>
      <c r="AX99" s="13" t="s">
        <v>77</v>
      </c>
      <c r="AY99" s="242" t="s">
        <v>195</v>
      </c>
    </row>
    <row r="100" spans="2:65" s="1" customFormat="1" ht="22.5" customHeight="1">
      <c r="B100" s="42"/>
      <c r="C100" s="206" t="s">
        <v>232</v>
      </c>
      <c r="D100" s="206" t="s">
        <v>198</v>
      </c>
      <c r="E100" s="207" t="s">
        <v>1975</v>
      </c>
      <c r="F100" s="208" t="s">
        <v>1976</v>
      </c>
      <c r="G100" s="209" t="s">
        <v>201</v>
      </c>
      <c r="H100" s="210">
        <v>80.065</v>
      </c>
      <c r="I100" s="211"/>
      <c r="J100" s="212">
        <f>ROUND(I100*H100,2)</f>
        <v>0</v>
      </c>
      <c r="K100" s="208" t="s">
        <v>202</v>
      </c>
      <c r="L100" s="62"/>
      <c r="M100" s="213" t="s">
        <v>21</v>
      </c>
      <c r="N100" s="214" t="s">
        <v>41</v>
      </c>
      <c r="O100" s="43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203</v>
      </c>
      <c r="AT100" s="25" t="s">
        <v>198</v>
      </c>
      <c r="AU100" s="25" t="s">
        <v>79</v>
      </c>
      <c r="AY100" s="25" t="s">
        <v>195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77</v>
      </c>
      <c r="BK100" s="217">
        <f>ROUND(I100*H100,2)</f>
        <v>0</v>
      </c>
      <c r="BL100" s="25" t="s">
        <v>203</v>
      </c>
      <c r="BM100" s="25" t="s">
        <v>3307</v>
      </c>
    </row>
    <row r="101" spans="2:47" s="1" customFormat="1" ht="13.5">
      <c r="B101" s="42"/>
      <c r="C101" s="64"/>
      <c r="D101" s="218" t="s">
        <v>205</v>
      </c>
      <c r="E101" s="64"/>
      <c r="F101" s="219" t="s">
        <v>1976</v>
      </c>
      <c r="G101" s="64"/>
      <c r="H101" s="64"/>
      <c r="I101" s="174"/>
      <c r="J101" s="64"/>
      <c r="K101" s="64"/>
      <c r="L101" s="62"/>
      <c r="M101" s="220"/>
      <c r="N101" s="43"/>
      <c r="O101" s="43"/>
      <c r="P101" s="43"/>
      <c r="Q101" s="43"/>
      <c r="R101" s="43"/>
      <c r="S101" s="43"/>
      <c r="T101" s="79"/>
      <c r="AT101" s="25" t="s">
        <v>205</v>
      </c>
      <c r="AU101" s="25" t="s">
        <v>79</v>
      </c>
    </row>
    <row r="102" spans="2:51" s="13" customFormat="1" ht="13.5">
      <c r="B102" s="232"/>
      <c r="C102" s="233"/>
      <c r="D102" s="245" t="s">
        <v>207</v>
      </c>
      <c r="E102" s="256" t="s">
        <v>21</v>
      </c>
      <c r="F102" s="257" t="s">
        <v>3194</v>
      </c>
      <c r="G102" s="233"/>
      <c r="H102" s="258">
        <v>80.065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207</v>
      </c>
      <c r="AU102" s="242" t="s">
        <v>79</v>
      </c>
      <c r="AV102" s="13" t="s">
        <v>79</v>
      </c>
      <c r="AW102" s="13" t="s">
        <v>33</v>
      </c>
      <c r="AX102" s="13" t="s">
        <v>77</v>
      </c>
      <c r="AY102" s="242" t="s">
        <v>195</v>
      </c>
    </row>
    <row r="103" spans="2:65" s="1" customFormat="1" ht="22.5" customHeight="1">
      <c r="B103" s="42"/>
      <c r="C103" s="206" t="s">
        <v>238</v>
      </c>
      <c r="D103" s="206" t="s">
        <v>198</v>
      </c>
      <c r="E103" s="207" t="s">
        <v>1978</v>
      </c>
      <c r="F103" s="208" t="s">
        <v>1979</v>
      </c>
      <c r="G103" s="209" t="s">
        <v>223</v>
      </c>
      <c r="H103" s="210">
        <v>144.117</v>
      </c>
      <c r="I103" s="211"/>
      <c r="J103" s="212">
        <f>ROUND(I103*H103,2)</f>
        <v>0</v>
      </c>
      <c r="K103" s="208" t="s">
        <v>202</v>
      </c>
      <c r="L103" s="62"/>
      <c r="M103" s="213" t="s">
        <v>21</v>
      </c>
      <c r="N103" s="214" t="s">
        <v>41</v>
      </c>
      <c r="O103" s="43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203</v>
      </c>
      <c r="AT103" s="25" t="s">
        <v>198</v>
      </c>
      <c r="AU103" s="25" t="s">
        <v>79</v>
      </c>
      <c r="AY103" s="25" t="s">
        <v>195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77</v>
      </c>
      <c r="BK103" s="217">
        <f>ROUND(I103*H103,2)</f>
        <v>0</v>
      </c>
      <c r="BL103" s="25" t="s">
        <v>203</v>
      </c>
      <c r="BM103" s="25" t="s">
        <v>3308</v>
      </c>
    </row>
    <row r="104" spans="2:47" s="1" customFormat="1" ht="13.5">
      <c r="B104" s="42"/>
      <c r="C104" s="64"/>
      <c r="D104" s="218" t="s">
        <v>205</v>
      </c>
      <c r="E104" s="64"/>
      <c r="F104" s="219" t="s">
        <v>1981</v>
      </c>
      <c r="G104" s="64"/>
      <c r="H104" s="64"/>
      <c r="I104" s="174"/>
      <c r="J104" s="64"/>
      <c r="K104" s="64"/>
      <c r="L104" s="62"/>
      <c r="M104" s="220"/>
      <c r="N104" s="43"/>
      <c r="O104" s="43"/>
      <c r="P104" s="43"/>
      <c r="Q104" s="43"/>
      <c r="R104" s="43"/>
      <c r="S104" s="43"/>
      <c r="T104" s="79"/>
      <c r="AT104" s="25" t="s">
        <v>205</v>
      </c>
      <c r="AU104" s="25" t="s">
        <v>79</v>
      </c>
    </row>
    <row r="105" spans="2:51" s="13" customFormat="1" ht="13.5">
      <c r="B105" s="232"/>
      <c r="C105" s="233"/>
      <c r="D105" s="245" t="s">
        <v>207</v>
      </c>
      <c r="E105" s="256" t="s">
        <v>21</v>
      </c>
      <c r="F105" s="257" t="s">
        <v>3221</v>
      </c>
      <c r="G105" s="233"/>
      <c r="H105" s="258">
        <v>144.117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207</v>
      </c>
      <c r="AU105" s="242" t="s">
        <v>79</v>
      </c>
      <c r="AV105" s="13" t="s">
        <v>79</v>
      </c>
      <c r="AW105" s="13" t="s">
        <v>33</v>
      </c>
      <c r="AX105" s="13" t="s">
        <v>77</v>
      </c>
      <c r="AY105" s="242" t="s">
        <v>195</v>
      </c>
    </row>
    <row r="106" spans="2:65" s="1" customFormat="1" ht="22.5" customHeight="1">
      <c r="B106" s="42"/>
      <c r="C106" s="206" t="s">
        <v>244</v>
      </c>
      <c r="D106" s="206" t="s">
        <v>198</v>
      </c>
      <c r="E106" s="207" t="s">
        <v>3309</v>
      </c>
      <c r="F106" s="208" t="s">
        <v>3310</v>
      </c>
      <c r="G106" s="209" t="s">
        <v>250</v>
      </c>
      <c r="H106" s="210">
        <v>160.13</v>
      </c>
      <c r="I106" s="211"/>
      <c r="J106" s="212">
        <f>ROUND(I106*H106,2)</f>
        <v>0</v>
      </c>
      <c r="K106" s="208" t="s">
        <v>202</v>
      </c>
      <c r="L106" s="62"/>
      <c r="M106" s="213" t="s">
        <v>21</v>
      </c>
      <c r="N106" s="214" t="s">
        <v>41</v>
      </c>
      <c r="O106" s="43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203</v>
      </c>
      <c r="AT106" s="25" t="s">
        <v>198</v>
      </c>
      <c r="AU106" s="25" t="s">
        <v>79</v>
      </c>
      <c r="AY106" s="25" t="s">
        <v>195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77</v>
      </c>
      <c r="BK106" s="217">
        <f>ROUND(I106*H106,2)</f>
        <v>0</v>
      </c>
      <c r="BL106" s="25" t="s">
        <v>203</v>
      </c>
      <c r="BM106" s="25" t="s">
        <v>3311</v>
      </c>
    </row>
    <row r="107" spans="2:47" s="1" customFormat="1" ht="27">
      <c r="B107" s="42"/>
      <c r="C107" s="64"/>
      <c r="D107" s="218" t="s">
        <v>205</v>
      </c>
      <c r="E107" s="64"/>
      <c r="F107" s="219" t="s">
        <v>3312</v>
      </c>
      <c r="G107" s="64"/>
      <c r="H107" s="64"/>
      <c r="I107" s="174"/>
      <c r="J107" s="64"/>
      <c r="K107" s="64"/>
      <c r="L107" s="62"/>
      <c r="M107" s="220"/>
      <c r="N107" s="43"/>
      <c r="O107" s="43"/>
      <c r="P107" s="43"/>
      <c r="Q107" s="43"/>
      <c r="R107" s="43"/>
      <c r="S107" s="43"/>
      <c r="T107" s="79"/>
      <c r="AT107" s="25" t="s">
        <v>205</v>
      </c>
      <c r="AU107" s="25" t="s">
        <v>79</v>
      </c>
    </row>
    <row r="108" spans="2:51" s="12" customFormat="1" ht="13.5">
      <c r="B108" s="221"/>
      <c r="C108" s="222"/>
      <c r="D108" s="218" t="s">
        <v>207</v>
      </c>
      <c r="E108" s="223" t="s">
        <v>21</v>
      </c>
      <c r="F108" s="224" t="s">
        <v>3211</v>
      </c>
      <c r="G108" s="222"/>
      <c r="H108" s="225" t="s">
        <v>21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207</v>
      </c>
      <c r="AU108" s="231" t="s">
        <v>79</v>
      </c>
      <c r="AV108" s="12" t="s">
        <v>77</v>
      </c>
      <c r="AW108" s="12" t="s">
        <v>33</v>
      </c>
      <c r="AX108" s="12" t="s">
        <v>70</v>
      </c>
      <c r="AY108" s="231" t="s">
        <v>195</v>
      </c>
    </row>
    <row r="109" spans="2:51" s="13" customFormat="1" ht="13.5">
      <c r="B109" s="232"/>
      <c r="C109" s="233"/>
      <c r="D109" s="245" t="s">
        <v>207</v>
      </c>
      <c r="E109" s="256" t="s">
        <v>3297</v>
      </c>
      <c r="F109" s="257" t="s">
        <v>3298</v>
      </c>
      <c r="G109" s="233"/>
      <c r="H109" s="258">
        <v>160.13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207</v>
      </c>
      <c r="AU109" s="242" t="s">
        <v>79</v>
      </c>
      <c r="AV109" s="13" t="s">
        <v>79</v>
      </c>
      <c r="AW109" s="13" t="s">
        <v>33</v>
      </c>
      <c r="AX109" s="13" t="s">
        <v>77</v>
      </c>
      <c r="AY109" s="242" t="s">
        <v>195</v>
      </c>
    </row>
    <row r="110" spans="2:65" s="1" customFormat="1" ht="22.5" customHeight="1">
      <c r="B110" s="42"/>
      <c r="C110" s="206" t="s">
        <v>236</v>
      </c>
      <c r="D110" s="206" t="s">
        <v>198</v>
      </c>
      <c r="E110" s="207" t="s">
        <v>3313</v>
      </c>
      <c r="F110" s="208" t="s">
        <v>3314</v>
      </c>
      <c r="G110" s="209" t="s">
        <v>250</v>
      </c>
      <c r="H110" s="210">
        <v>160.13</v>
      </c>
      <c r="I110" s="211"/>
      <c r="J110" s="212">
        <f>ROUND(I110*H110,2)</f>
        <v>0</v>
      </c>
      <c r="K110" s="208" t="s">
        <v>202</v>
      </c>
      <c r="L110" s="62"/>
      <c r="M110" s="213" t="s">
        <v>21</v>
      </c>
      <c r="N110" s="214" t="s">
        <v>41</v>
      </c>
      <c r="O110" s="43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AR110" s="25" t="s">
        <v>203</v>
      </c>
      <c r="AT110" s="25" t="s">
        <v>198</v>
      </c>
      <c r="AU110" s="25" t="s">
        <v>79</v>
      </c>
      <c r="AY110" s="25" t="s">
        <v>195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5" t="s">
        <v>77</v>
      </c>
      <c r="BK110" s="217">
        <f>ROUND(I110*H110,2)</f>
        <v>0</v>
      </c>
      <c r="BL110" s="25" t="s">
        <v>203</v>
      </c>
      <c r="BM110" s="25" t="s">
        <v>3315</v>
      </c>
    </row>
    <row r="111" spans="2:47" s="1" customFormat="1" ht="27">
      <c r="B111" s="42"/>
      <c r="C111" s="64"/>
      <c r="D111" s="218" t="s">
        <v>205</v>
      </c>
      <c r="E111" s="64"/>
      <c r="F111" s="219" t="s">
        <v>3316</v>
      </c>
      <c r="G111" s="64"/>
      <c r="H111" s="64"/>
      <c r="I111" s="174"/>
      <c r="J111" s="64"/>
      <c r="K111" s="64"/>
      <c r="L111" s="62"/>
      <c r="M111" s="220"/>
      <c r="N111" s="43"/>
      <c r="O111" s="43"/>
      <c r="P111" s="43"/>
      <c r="Q111" s="43"/>
      <c r="R111" s="43"/>
      <c r="S111" s="43"/>
      <c r="T111" s="79"/>
      <c r="AT111" s="25" t="s">
        <v>205</v>
      </c>
      <c r="AU111" s="25" t="s">
        <v>79</v>
      </c>
    </row>
    <row r="112" spans="2:51" s="13" customFormat="1" ht="13.5">
      <c r="B112" s="232"/>
      <c r="C112" s="233"/>
      <c r="D112" s="245" t="s">
        <v>207</v>
      </c>
      <c r="E112" s="256" t="s">
        <v>21</v>
      </c>
      <c r="F112" s="257" t="s">
        <v>3297</v>
      </c>
      <c r="G112" s="233"/>
      <c r="H112" s="258">
        <v>160.13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207</v>
      </c>
      <c r="AU112" s="242" t="s">
        <v>79</v>
      </c>
      <c r="AV112" s="13" t="s">
        <v>79</v>
      </c>
      <c r="AW112" s="13" t="s">
        <v>33</v>
      </c>
      <c r="AX112" s="13" t="s">
        <v>77</v>
      </c>
      <c r="AY112" s="242" t="s">
        <v>195</v>
      </c>
    </row>
    <row r="113" spans="2:65" s="1" customFormat="1" ht="22.5" customHeight="1">
      <c r="B113" s="42"/>
      <c r="C113" s="260" t="s">
        <v>256</v>
      </c>
      <c r="D113" s="260" t="s">
        <v>233</v>
      </c>
      <c r="E113" s="261" t="s">
        <v>3317</v>
      </c>
      <c r="F113" s="262" t="s">
        <v>3318</v>
      </c>
      <c r="G113" s="263" t="s">
        <v>223</v>
      </c>
      <c r="H113" s="264">
        <v>52.843</v>
      </c>
      <c r="I113" s="265"/>
      <c r="J113" s="266">
        <f>ROUND(I113*H113,2)</f>
        <v>0</v>
      </c>
      <c r="K113" s="262" t="s">
        <v>202</v>
      </c>
      <c r="L113" s="267"/>
      <c r="M113" s="268" t="s">
        <v>21</v>
      </c>
      <c r="N113" s="269" t="s">
        <v>41</v>
      </c>
      <c r="O113" s="43"/>
      <c r="P113" s="215">
        <f>O113*H113</f>
        <v>0</v>
      </c>
      <c r="Q113" s="215">
        <v>1</v>
      </c>
      <c r="R113" s="215">
        <f>Q113*H113</f>
        <v>52.843</v>
      </c>
      <c r="S113" s="215">
        <v>0</v>
      </c>
      <c r="T113" s="216">
        <f>S113*H113</f>
        <v>0</v>
      </c>
      <c r="AR113" s="25" t="s">
        <v>236</v>
      </c>
      <c r="AT113" s="25" t="s">
        <v>233</v>
      </c>
      <c r="AU113" s="25" t="s">
        <v>79</v>
      </c>
      <c r="AY113" s="25" t="s">
        <v>195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77</v>
      </c>
      <c r="BK113" s="217">
        <f>ROUND(I113*H113,2)</f>
        <v>0</v>
      </c>
      <c r="BL113" s="25" t="s">
        <v>203</v>
      </c>
      <c r="BM113" s="25" t="s">
        <v>3319</v>
      </c>
    </row>
    <row r="114" spans="2:47" s="1" customFormat="1" ht="13.5">
      <c r="B114" s="42"/>
      <c r="C114" s="64"/>
      <c r="D114" s="218" t="s">
        <v>205</v>
      </c>
      <c r="E114" s="64"/>
      <c r="F114" s="219" t="s">
        <v>3318</v>
      </c>
      <c r="G114" s="64"/>
      <c r="H114" s="64"/>
      <c r="I114" s="174"/>
      <c r="J114" s="64"/>
      <c r="K114" s="64"/>
      <c r="L114" s="62"/>
      <c r="M114" s="220"/>
      <c r="N114" s="43"/>
      <c r="O114" s="43"/>
      <c r="P114" s="43"/>
      <c r="Q114" s="43"/>
      <c r="R114" s="43"/>
      <c r="S114" s="43"/>
      <c r="T114" s="79"/>
      <c r="AT114" s="25" t="s">
        <v>205</v>
      </c>
      <c r="AU114" s="25" t="s">
        <v>79</v>
      </c>
    </row>
    <row r="115" spans="2:51" s="13" customFormat="1" ht="13.5">
      <c r="B115" s="232"/>
      <c r="C115" s="233"/>
      <c r="D115" s="245" t="s">
        <v>207</v>
      </c>
      <c r="E115" s="256" t="s">
        <v>21</v>
      </c>
      <c r="F115" s="257" t="s">
        <v>3320</v>
      </c>
      <c r="G115" s="233"/>
      <c r="H115" s="258">
        <v>52.843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207</v>
      </c>
      <c r="AU115" s="242" t="s">
        <v>79</v>
      </c>
      <c r="AV115" s="13" t="s">
        <v>79</v>
      </c>
      <c r="AW115" s="13" t="s">
        <v>33</v>
      </c>
      <c r="AX115" s="13" t="s">
        <v>77</v>
      </c>
      <c r="AY115" s="242" t="s">
        <v>195</v>
      </c>
    </row>
    <row r="116" spans="2:65" s="1" customFormat="1" ht="22.5" customHeight="1">
      <c r="B116" s="42"/>
      <c r="C116" s="206" t="s">
        <v>261</v>
      </c>
      <c r="D116" s="206" t="s">
        <v>198</v>
      </c>
      <c r="E116" s="207" t="s">
        <v>3321</v>
      </c>
      <c r="F116" s="208" t="s">
        <v>3322</v>
      </c>
      <c r="G116" s="209" t="s">
        <v>250</v>
      </c>
      <c r="H116" s="210">
        <v>160.13</v>
      </c>
      <c r="I116" s="211"/>
      <c r="J116" s="212">
        <f>ROUND(I116*H116,2)</f>
        <v>0</v>
      </c>
      <c r="K116" s="208" t="s">
        <v>202</v>
      </c>
      <c r="L116" s="62"/>
      <c r="M116" s="213" t="s">
        <v>21</v>
      </c>
      <c r="N116" s="214" t="s">
        <v>41</v>
      </c>
      <c r="O116" s="43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203</v>
      </c>
      <c r="AT116" s="25" t="s">
        <v>198</v>
      </c>
      <c r="AU116" s="25" t="s">
        <v>79</v>
      </c>
      <c r="AY116" s="25" t="s">
        <v>195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77</v>
      </c>
      <c r="BK116" s="217">
        <f>ROUND(I116*H116,2)</f>
        <v>0</v>
      </c>
      <c r="BL116" s="25" t="s">
        <v>203</v>
      </c>
      <c r="BM116" s="25" t="s">
        <v>3323</v>
      </c>
    </row>
    <row r="117" spans="2:47" s="1" customFormat="1" ht="27">
      <c r="B117" s="42"/>
      <c r="C117" s="64"/>
      <c r="D117" s="218" t="s">
        <v>205</v>
      </c>
      <c r="E117" s="64"/>
      <c r="F117" s="219" t="s">
        <v>3324</v>
      </c>
      <c r="G117" s="64"/>
      <c r="H117" s="64"/>
      <c r="I117" s="174"/>
      <c r="J117" s="64"/>
      <c r="K117" s="64"/>
      <c r="L117" s="62"/>
      <c r="M117" s="220"/>
      <c r="N117" s="43"/>
      <c r="O117" s="43"/>
      <c r="P117" s="43"/>
      <c r="Q117" s="43"/>
      <c r="R117" s="43"/>
      <c r="S117" s="43"/>
      <c r="T117" s="79"/>
      <c r="AT117" s="25" t="s">
        <v>205</v>
      </c>
      <c r="AU117" s="25" t="s">
        <v>79</v>
      </c>
    </row>
    <row r="118" spans="2:51" s="13" customFormat="1" ht="13.5">
      <c r="B118" s="232"/>
      <c r="C118" s="233"/>
      <c r="D118" s="245" t="s">
        <v>207</v>
      </c>
      <c r="E118" s="256" t="s">
        <v>21</v>
      </c>
      <c r="F118" s="257" t="s">
        <v>123</v>
      </c>
      <c r="G118" s="233"/>
      <c r="H118" s="258">
        <v>160.13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207</v>
      </c>
      <c r="AU118" s="242" t="s">
        <v>79</v>
      </c>
      <c r="AV118" s="13" t="s">
        <v>79</v>
      </c>
      <c r="AW118" s="13" t="s">
        <v>33</v>
      </c>
      <c r="AX118" s="13" t="s">
        <v>77</v>
      </c>
      <c r="AY118" s="242" t="s">
        <v>195</v>
      </c>
    </row>
    <row r="119" spans="2:65" s="1" customFormat="1" ht="22.5" customHeight="1">
      <c r="B119" s="42"/>
      <c r="C119" s="260" t="s">
        <v>266</v>
      </c>
      <c r="D119" s="260" t="s">
        <v>233</v>
      </c>
      <c r="E119" s="261" t="s">
        <v>3325</v>
      </c>
      <c r="F119" s="262" t="s">
        <v>3326</v>
      </c>
      <c r="G119" s="263" t="s">
        <v>1683</v>
      </c>
      <c r="H119" s="264">
        <v>2.402</v>
      </c>
      <c r="I119" s="265"/>
      <c r="J119" s="266">
        <f>ROUND(I119*H119,2)</f>
        <v>0</v>
      </c>
      <c r="K119" s="262" t="s">
        <v>202</v>
      </c>
      <c r="L119" s="267"/>
      <c r="M119" s="268" t="s">
        <v>21</v>
      </c>
      <c r="N119" s="269" t="s">
        <v>41</v>
      </c>
      <c r="O119" s="43"/>
      <c r="P119" s="215">
        <f>O119*H119</f>
        <v>0</v>
      </c>
      <c r="Q119" s="215">
        <v>0.001</v>
      </c>
      <c r="R119" s="215">
        <f>Q119*H119</f>
        <v>0.002402</v>
      </c>
      <c r="S119" s="215">
        <v>0</v>
      </c>
      <c r="T119" s="216">
        <f>S119*H119</f>
        <v>0</v>
      </c>
      <c r="AR119" s="25" t="s">
        <v>236</v>
      </c>
      <c r="AT119" s="25" t="s">
        <v>233</v>
      </c>
      <c r="AU119" s="25" t="s">
        <v>79</v>
      </c>
      <c r="AY119" s="25" t="s">
        <v>195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77</v>
      </c>
      <c r="BK119" s="217">
        <f>ROUND(I119*H119,2)</f>
        <v>0</v>
      </c>
      <c r="BL119" s="25" t="s">
        <v>203</v>
      </c>
      <c r="BM119" s="25" t="s">
        <v>3327</v>
      </c>
    </row>
    <row r="120" spans="2:47" s="1" customFormat="1" ht="13.5">
      <c r="B120" s="42"/>
      <c r="C120" s="64"/>
      <c r="D120" s="218" t="s">
        <v>205</v>
      </c>
      <c r="E120" s="64"/>
      <c r="F120" s="219" t="s">
        <v>3326</v>
      </c>
      <c r="G120" s="64"/>
      <c r="H120" s="64"/>
      <c r="I120" s="174"/>
      <c r="J120" s="64"/>
      <c r="K120" s="64"/>
      <c r="L120" s="62"/>
      <c r="M120" s="220"/>
      <c r="N120" s="43"/>
      <c r="O120" s="43"/>
      <c r="P120" s="43"/>
      <c r="Q120" s="43"/>
      <c r="R120" s="43"/>
      <c r="S120" s="43"/>
      <c r="T120" s="79"/>
      <c r="AT120" s="25" t="s">
        <v>205</v>
      </c>
      <c r="AU120" s="25" t="s">
        <v>79</v>
      </c>
    </row>
    <row r="121" spans="2:51" s="13" customFormat="1" ht="13.5">
      <c r="B121" s="232"/>
      <c r="C121" s="233"/>
      <c r="D121" s="245" t="s">
        <v>207</v>
      </c>
      <c r="E121" s="233"/>
      <c r="F121" s="257" t="s">
        <v>3328</v>
      </c>
      <c r="G121" s="233"/>
      <c r="H121" s="258">
        <v>2.402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207</v>
      </c>
      <c r="AU121" s="242" t="s">
        <v>79</v>
      </c>
      <c r="AV121" s="13" t="s">
        <v>79</v>
      </c>
      <c r="AW121" s="13" t="s">
        <v>6</v>
      </c>
      <c r="AX121" s="13" t="s">
        <v>77</v>
      </c>
      <c r="AY121" s="242" t="s">
        <v>195</v>
      </c>
    </row>
    <row r="122" spans="2:65" s="1" customFormat="1" ht="22.5" customHeight="1">
      <c r="B122" s="42"/>
      <c r="C122" s="206" t="s">
        <v>274</v>
      </c>
      <c r="D122" s="206" t="s">
        <v>198</v>
      </c>
      <c r="E122" s="207" t="s">
        <v>3329</v>
      </c>
      <c r="F122" s="208" t="s">
        <v>3330</v>
      </c>
      <c r="G122" s="209" t="s">
        <v>250</v>
      </c>
      <c r="H122" s="210">
        <v>160.13</v>
      </c>
      <c r="I122" s="211"/>
      <c r="J122" s="212">
        <f>ROUND(I122*H122,2)</f>
        <v>0</v>
      </c>
      <c r="K122" s="208" t="s">
        <v>202</v>
      </c>
      <c r="L122" s="62"/>
      <c r="M122" s="213" t="s">
        <v>21</v>
      </c>
      <c r="N122" s="214" t="s">
        <v>41</v>
      </c>
      <c r="O122" s="43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AR122" s="25" t="s">
        <v>203</v>
      </c>
      <c r="AT122" s="25" t="s">
        <v>198</v>
      </c>
      <c r="AU122" s="25" t="s">
        <v>79</v>
      </c>
      <c r="AY122" s="25" t="s">
        <v>195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25" t="s">
        <v>77</v>
      </c>
      <c r="BK122" s="217">
        <f>ROUND(I122*H122,2)</f>
        <v>0</v>
      </c>
      <c r="BL122" s="25" t="s">
        <v>203</v>
      </c>
      <c r="BM122" s="25" t="s">
        <v>3331</v>
      </c>
    </row>
    <row r="123" spans="2:47" s="1" customFormat="1" ht="27">
      <c r="B123" s="42"/>
      <c r="C123" s="64"/>
      <c r="D123" s="218" t="s">
        <v>205</v>
      </c>
      <c r="E123" s="64"/>
      <c r="F123" s="219" t="s">
        <v>3332</v>
      </c>
      <c r="G123" s="64"/>
      <c r="H123" s="64"/>
      <c r="I123" s="174"/>
      <c r="J123" s="64"/>
      <c r="K123" s="64"/>
      <c r="L123" s="62"/>
      <c r="M123" s="220"/>
      <c r="N123" s="43"/>
      <c r="O123" s="43"/>
      <c r="P123" s="43"/>
      <c r="Q123" s="43"/>
      <c r="R123" s="43"/>
      <c r="S123" s="43"/>
      <c r="T123" s="79"/>
      <c r="AT123" s="25" t="s">
        <v>205</v>
      </c>
      <c r="AU123" s="25" t="s">
        <v>79</v>
      </c>
    </row>
    <row r="124" spans="2:51" s="13" customFormat="1" ht="13.5">
      <c r="B124" s="232"/>
      <c r="C124" s="233"/>
      <c r="D124" s="245" t="s">
        <v>207</v>
      </c>
      <c r="E124" s="256" t="s">
        <v>21</v>
      </c>
      <c r="F124" s="257" t="s">
        <v>123</v>
      </c>
      <c r="G124" s="233"/>
      <c r="H124" s="258">
        <v>160.13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207</v>
      </c>
      <c r="AU124" s="242" t="s">
        <v>79</v>
      </c>
      <c r="AV124" s="13" t="s">
        <v>79</v>
      </c>
      <c r="AW124" s="13" t="s">
        <v>33</v>
      </c>
      <c r="AX124" s="13" t="s">
        <v>77</v>
      </c>
      <c r="AY124" s="242" t="s">
        <v>195</v>
      </c>
    </row>
    <row r="125" spans="2:65" s="1" customFormat="1" ht="31.5" customHeight="1">
      <c r="B125" s="42"/>
      <c r="C125" s="206" t="s">
        <v>283</v>
      </c>
      <c r="D125" s="206" t="s">
        <v>198</v>
      </c>
      <c r="E125" s="207" t="s">
        <v>3333</v>
      </c>
      <c r="F125" s="208" t="s">
        <v>3334</v>
      </c>
      <c r="G125" s="209" t="s">
        <v>250</v>
      </c>
      <c r="H125" s="210">
        <v>160.13</v>
      </c>
      <c r="I125" s="211"/>
      <c r="J125" s="212">
        <f>ROUND(I125*H125,2)</f>
        <v>0</v>
      </c>
      <c r="K125" s="208" t="s">
        <v>202</v>
      </c>
      <c r="L125" s="62"/>
      <c r="M125" s="213" t="s">
        <v>21</v>
      </c>
      <c r="N125" s="214" t="s">
        <v>41</v>
      </c>
      <c r="O125" s="43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AR125" s="25" t="s">
        <v>203</v>
      </c>
      <c r="AT125" s="25" t="s">
        <v>198</v>
      </c>
      <c r="AU125" s="25" t="s">
        <v>79</v>
      </c>
      <c r="AY125" s="25" t="s">
        <v>195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25" t="s">
        <v>77</v>
      </c>
      <c r="BK125" s="217">
        <f>ROUND(I125*H125,2)</f>
        <v>0</v>
      </c>
      <c r="BL125" s="25" t="s">
        <v>203</v>
      </c>
      <c r="BM125" s="25" t="s">
        <v>3335</v>
      </c>
    </row>
    <row r="126" spans="2:47" s="1" customFormat="1" ht="27">
      <c r="B126" s="42"/>
      <c r="C126" s="64"/>
      <c r="D126" s="218" t="s">
        <v>205</v>
      </c>
      <c r="E126" s="64"/>
      <c r="F126" s="219" t="s">
        <v>3336</v>
      </c>
      <c r="G126" s="64"/>
      <c r="H126" s="64"/>
      <c r="I126" s="174"/>
      <c r="J126" s="64"/>
      <c r="K126" s="64"/>
      <c r="L126" s="62"/>
      <c r="M126" s="220"/>
      <c r="N126" s="43"/>
      <c r="O126" s="43"/>
      <c r="P126" s="43"/>
      <c r="Q126" s="43"/>
      <c r="R126" s="43"/>
      <c r="S126" s="43"/>
      <c r="T126" s="79"/>
      <c r="AT126" s="25" t="s">
        <v>205</v>
      </c>
      <c r="AU126" s="25" t="s">
        <v>79</v>
      </c>
    </row>
    <row r="127" spans="2:51" s="13" customFormat="1" ht="13.5">
      <c r="B127" s="232"/>
      <c r="C127" s="233"/>
      <c r="D127" s="218" t="s">
        <v>207</v>
      </c>
      <c r="E127" s="234" t="s">
        <v>21</v>
      </c>
      <c r="F127" s="235" t="s">
        <v>123</v>
      </c>
      <c r="G127" s="233"/>
      <c r="H127" s="236">
        <v>160.13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207</v>
      </c>
      <c r="AU127" s="242" t="s">
        <v>79</v>
      </c>
      <c r="AV127" s="13" t="s">
        <v>79</v>
      </c>
      <c r="AW127" s="13" t="s">
        <v>33</v>
      </c>
      <c r="AX127" s="13" t="s">
        <v>77</v>
      </c>
      <c r="AY127" s="242" t="s">
        <v>195</v>
      </c>
    </row>
    <row r="128" spans="2:63" s="11" customFormat="1" ht="29.85" customHeight="1">
      <c r="B128" s="189"/>
      <c r="C128" s="190"/>
      <c r="D128" s="203" t="s">
        <v>69</v>
      </c>
      <c r="E128" s="204" t="s">
        <v>504</v>
      </c>
      <c r="F128" s="204" t="s">
        <v>505</v>
      </c>
      <c r="G128" s="190"/>
      <c r="H128" s="190"/>
      <c r="I128" s="193"/>
      <c r="J128" s="205">
        <f>BK128</f>
        <v>0</v>
      </c>
      <c r="K128" s="190"/>
      <c r="L128" s="195"/>
      <c r="M128" s="196"/>
      <c r="N128" s="197"/>
      <c r="O128" s="197"/>
      <c r="P128" s="198">
        <f>SUM(P129:P130)</f>
        <v>0</v>
      </c>
      <c r="Q128" s="197"/>
      <c r="R128" s="198">
        <f>SUM(R129:R130)</f>
        <v>0</v>
      </c>
      <c r="S128" s="197"/>
      <c r="T128" s="199">
        <f>SUM(T129:T130)</f>
        <v>0</v>
      </c>
      <c r="AR128" s="200" t="s">
        <v>77</v>
      </c>
      <c r="AT128" s="201" t="s">
        <v>69</v>
      </c>
      <c r="AU128" s="201" t="s">
        <v>77</v>
      </c>
      <c r="AY128" s="200" t="s">
        <v>195</v>
      </c>
      <c r="BK128" s="202">
        <f>SUM(BK129:BK130)</f>
        <v>0</v>
      </c>
    </row>
    <row r="129" spans="2:65" s="1" customFormat="1" ht="22.5" customHeight="1">
      <c r="B129" s="42"/>
      <c r="C129" s="206" t="s">
        <v>289</v>
      </c>
      <c r="D129" s="206" t="s">
        <v>198</v>
      </c>
      <c r="E129" s="207" t="s">
        <v>3337</v>
      </c>
      <c r="F129" s="208" t="s">
        <v>3338</v>
      </c>
      <c r="G129" s="209" t="s">
        <v>223</v>
      </c>
      <c r="H129" s="210">
        <v>52.845</v>
      </c>
      <c r="I129" s="211"/>
      <c r="J129" s="212">
        <f>ROUND(I129*H129,2)</f>
        <v>0</v>
      </c>
      <c r="K129" s="208" t="s">
        <v>202</v>
      </c>
      <c r="L129" s="62"/>
      <c r="M129" s="213" t="s">
        <v>21</v>
      </c>
      <c r="N129" s="214" t="s">
        <v>41</v>
      </c>
      <c r="O129" s="43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203</v>
      </c>
      <c r="AT129" s="25" t="s">
        <v>198</v>
      </c>
      <c r="AU129" s="25" t="s">
        <v>79</v>
      </c>
      <c r="AY129" s="25" t="s">
        <v>195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77</v>
      </c>
      <c r="BK129" s="217">
        <f>ROUND(I129*H129,2)</f>
        <v>0</v>
      </c>
      <c r="BL129" s="25" t="s">
        <v>203</v>
      </c>
      <c r="BM129" s="25" t="s">
        <v>3339</v>
      </c>
    </row>
    <row r="130" spans="2:47" s="1" customFormat="1" ht="13.5">
      <c r="B130" s="42"/>
      <c r="C130" s="64"/>
      <c r="D130" s="218" t="s">
        <v>205</v>
      </c>
      <c r="E130" s="64"/>
      <c r="F130" s="219" t="s">
        <v>3340</v>
      </c>
      <c r="G130" s="64"/>
      <c r="H130" s="64"/>
      <c r="I130" s="174"/>
      <c r="J130" s="64"/>
      <c r="K130" s="64"/>
      <c r="L130" s="62"/>
      <c r="M130" s="287"/>
      <c r="N130" s="288"/>
      <c r="O130" s="288"/>
      <c r="P130" s="288"/>
      <c r="Q130" s="288"/>
      <c r="R130" s="288"/>
      <c r="S130" s="288"/>
      <c r="T130" s="289"/>
      <c r="AT130" s="25" t="s">
        <v>205</v>
      </c>
      <c r="AU130" s="25" t="s">
        <v>79</v>
      </c>
    </row>
    <row r="131" spans="2:12" s="1" customFormat="1" ht="6.95" customHeight="1">
      <c r="B131" s="57"/>
      <c r="C131" s="58"/>
      <c r="D131" s="58"/>
      <c r="E131" s="58"/>
      <c r="F131" s="58"/>
      <c r="G131" s="58"/>
      <c r="H131" s="58"/>
      <c r="I131" s="150"/>
      <c r="J131" s="58"/>
      <c r="K131" s="58"/>
      <c r="L131" s="62"/>
    </row>
  </sheetData>
  <sheetProtection algorithmName="SHA-512" hashValue="n7GoqqEwwSgY6Cw4rR/AoShIRwW0wlfCpVTsLCfII2bQ7TG96kqCSPhUTMKBGT3MTizamCcmM14f+hBIYd5a8w==" saltValue="2tHk8easH7TKPaXRfCUHHA==" spinCount="100000" sheet="1" objects="1" scenarios="1" formatCells="0" formatColumns="0" formatRows="0" sort="0" autoFilter="0"/>
  <autoFilter ref="C84:K130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128</v>
      </c>
      <c r="AZ2" s="126" t="s">
        <v>126</v>
      </c>
      <c r="BA2" s="126" t="s">
        <v>21</v>
      </c>
      <c r="BB2" s="126" t="s">
        <v>21</v>
      </c>
      <c r="BC2" s="126" t="s">
        <v>634</v>
      </c>
      <c r="BD2" s="126" t="s">
        <v>79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  <c r="AZ3" s="126" t="s">
        <v>3341</v>
      </c>
      <c r="BA3" s="126" t="s">
        <v>21</v>
      </c>
      <c r="BB3" s="126" t="s">
        <v>21</v>
      </c>
      <c r="BC3" s="126" t="s">
        <v>3342</v>
      </c>
      <c r="BD3" s="126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2"/>
      <c r="C9" s="43"/>
      <c r="D9" s="43"/>
      <c r="E9" s="414" t="s">
        <v>3300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17" t="s">
        <v>3343</v>
      </c>
      <c r="F11" s="416"/>
      <c r="G11" s="416"/>
      <c r="H11" s="416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ROUND(J86,2)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ROUND(SUM(BE86:BE118),2)</f>
        <v>0</v>
      </c>
      <c r="G32" s="43"/>
      <c r="H32" s="43"/>
      <c r="I32" s="142">
        <v>0.21</v>
      </c>
      <c r="J32" s="141">
        <f>ROUND(ROUND((SUM(BE86:BE118)),2)*I32,2)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ROUND(SUM(BF86:BF118),2)</f>
        <v>0</v>
      </c>
      <c r="G33" s="43"/>
      <c r="H33" s="43"/>
      <c r="I33" s="142">
        <v>0.15</v>
      </c>
      <c r="J33" s="141">
        <f>ROUND(ROUND((SUM(BF86:BF118)),2)*I33,2)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ROUND(SUM(BG86:BG118),2)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ROUND(SUM(BH86:BH118),2)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ROUND(SUM(BI86:BI118),2)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3300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SU02 - Okapový chodníček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J86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9" customFormat="1" ht="19.9" customHeight="1">
      <c r="B62" s="167"/>
      <c r="C62" s="168"/>
      <c r="D62" s="169" t="s">
        <v>1943</v>
      </c>
      <c r="E62" s="170"/>
      <c r="F62" s="170"/>
      <c r="G62" s="170"/>
      <c r="H62" s="170"/>
      <c r="I62" s="171"/>
      <c r="J62" s="172">
        <f>J88</f>
        <v>0</v>
      </c>
      <c r="K62" s="173"/>
    </row>
    <row r="63" spans="2:11" s="9" customFormat="1" ht="19.9" customHeight="1">
      <c r="B63" s="167"/>
      <c r="C63" s="168"/>
      <c r="D63" s="169" t="s">
        <v>167</v>
      </c>
      <c r="E63" s="170"/>
      <c r="F63" s="170"/>
      <c r="G63" s="170"/>
      <c r="H63" s="170"/>
      <c r="I63" s="171"/>
      <c r="J63" s="172">
        <f>J108</f>
        <v>0</v>
      </c>
      <c r="K63" s="173"/>
    </row>
    <row r="64" spans="2:11" s="9" customFormat="1" ht="19.9" customHeight="1">
      <c r="B64" s="167"/>
      <c r="C64" s="168"/>
      <c r="D64" s="169" t="s">
        <v>170</v>
      </c>
      <c r="E64" s="170"/>
      <c r="F64" s="170"/>
      <c r="G64" s="170"/>
      <c r="H64" s="170"/>
      <c r="I64" s="171"/>
      <c r="J64" s="172">
        <f>J116</f>
        <v>0</v>
      </c>
      <c r="K64" s="173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9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50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3"/>
      <c r="J70" s="61"/>
      <c r="K70" s="61"/>
      <c r="L70" s="62"/>
    </row>
    <row r="71" spans="2:12" s="1" customFormat="1" ht="36.95" customHeight="1">
      <c r="B71" s="42"/>
      <c r="C71" s="63" t="s">
        <v>179</v>
      </c>
      <c r="D71" s="64"/>
      <c r="E71" s="64"/>
      <c r="F71" s="64"/>
      <c r="G71" s="64"/>
      <c r="H71" s="64"/>
      <c r="I71" s="174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4"/>
      <c r="J73" s="64"/>
      <c r="K73" s="64"/>
      <c r="L73" s="62"/>
    </row>
    <row r="74" spans="2:12" s="1" customFormat="1" ht="22.5" customHeight="1">
      <c r="B74" s="42"/>
      <c r="C74" s="64"/>
      <c r="D74" s="64"/>
      <c r="E74" s="418" t="str">
        <f>E7</f>
        <v>Nástavba domov pro seniory, Pilníkov</v>
      </c>
      <c r="F74" s="419"/>
      <c r="G74" s="419"/>
      <c r="H74" s="419"/>
      <c r="I74" s="174"/>
      <c r="J74" s="64"/>
      <c r="K74" s="64"/>
      <c r="L74" s="62"/>
    </row>
    <row r="75" spans="2:12" ht="13.5">
      <c r="B75" s="29"/>
      <c r="C75" s="66" t="s">
        <v>149</v>
      </c>
      <c r="D75" s="175"/>
      <c r="E75" s="175"/>
      <c r="F75" s="175"/>
      <c r="G75" s="175"/>
      <c r="H75" s="175"/>
      <c r="J75" s="175"/>
      <c r="K75" s="175"/>
      <c r="L75" s="176"/>
    </row>
    <row r="76" spans="2:12" s="1" customFormat="1" ht="22.5" customHeight="1">
      <c r="B76" s="42"/>
      <c r="C76" s="64"/>
      <c r="D76" s="64"/>
      <c r="E76" s="418" t="s">
        <v>3300</v>
      </c>
      <c r="F76" s="420"/>
      <c r="G76" s="420"/>
      <c r="H76" s="420"/>
      <c r="I76" s="174"/>
      <c r="J76" s="64"/>
      <c r="K76" s="64"/>
      <c r="L76" s="62"/>
    </row>
    <row r="77" spans="2:12" s="1" customFormat="1" ht="14.45" customHeight="1">
      <c r="B77" s="42"/>
      <c r="C77" s="66" t="s">
        <v>154</v>
      </c>
      <c r="D77" s="64"/>
      <c r="E77" s="64"/>
      <c r="F77" s="64"/>
      <c r="G77" s="64"/>
      <c r="H77" s="64"/>
      <c r="I77" s="174"/>
      <c r="J77" s="64"/>
      <c r="K77" s="64"/>
      <c r="L77" s="62"/>
    </row>
    <row r="78" spans="2:12" s="1" customFormat="1" ht="23.25" customHeight="1">
      <c r="B78" s="42"/>
      <c r="C78" s="64"/>
      <c r="D78" s="64"/>
      <c r="E78" s="390" t="str">
        <f>E11</f>
        <v>SU02 - Okapový chodníček</v>
      </c>
      <c r="F78" s="420"/>
      <c r="G78" s="420"/>
      <c r="H78" s="420"/>
      <c r="I78" s="174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4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7" t="str">
        <f>F14</f>
        <v xml:space="preserve"> </v>
      </c>
      <c r="G80" s="64"/>
      <c r="H80" s="64"/>
      <c r="I80" s="178" t="s">
        <v>25</v>
      </c>
      <c r="J80" s="74" t="str">
        <f>IF(J14="","",J14)</f>
        <v>17. 2. 2018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4"/>
      <c r="J81" s="64"/>
      <c r="K81" s="64"/>
      <c r="L81" s="62"/>
    </row>
    <row r="82" spans="2:12" s="1" customFormat="1" ht="13.5">
      <c r="B82" s="42"/>
      <c r="C82" s="66" t="s">
        <v>27</v>
      </c>
      <c r="D82" s="64"/>
      <c r="E82" s="64"/>
      <c r="F82" s="177" t="str">
        <f>E17</f>
        <v xml:space="preserve"> </v>
      </c>
      <c r="G82" s="64"/>
      <c r="H82" s="64"/>
      <c r="I82" s="178" t="s">
        <v>32</v>
      </c>
      <c r="J82" s="177" t="str">
        <f>E23</f>
        <v xml:space="preserve"> </v>
      </c>
      <c r="K82" s="64"/>
      <c r="L82" s="62"/>
    </row>
    <row r="83" spans="2:12" s="1" customFormat="1" ht="14.45" customHeight="1">
      <c r="B83" s="42"/>
      <c r="C83" s="66" t="s">
        <v>30</v>
      </c>
      <c r="D83" s="64"/>
      <c r="E83" s="64"/>
      <c r="F83" s="177" t="str">
        <f>IF(E20="","",E20)</f>
        <v/>
      </c>
      <c r="G83" s="64"/>
      <c r="H83" s="64"/>
      <c r="I83" s="174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74"/>
      <c r="J84" s="64"/>
      <c r="K84" s="64"/>
      <c r="L84" s="62"/>
    </row>
    <row r="85" spans="2:20" s="10" customFormat="1" ht="29.25" customHeight="1">
      <c r="B85" s="179"/>
      <c r="C85" s="180" t="s">
        <v>180</v>
      </c>
      <c r="D85" s="181" t="s">
        <v>55</v>
      </c>
      <c r="E85" s="181" t="s">
        <v>51</v>
      </c>
      <c r="F85" s="181" t="s">
        <v>181</v>
      </c>
      <c r="G85" s="181" t="s">
        <v>182</v>
      </c>
      <c r="H85" s="181" t="s">
        <v>183</v>
      </c>
      <c r="I85" s="182" t="s">
        <v>184</v>
      </c>
      <c r="J85" s="181" t="s">
        <v>162</v>
      </c>
      <c r="K85" s="183" t="s">
        <v>185</v>
      </c>
      <c r="L85" s="184"/>
      <c r="M85" s="82" t="s">
        <v>186</v>
      </c>
      <c r="N85" s="83" t="s">
        <v>40</v>
      </c>
      <c r="O85" s="83" t="s">
        <v>187</v>
      </c>
      <c r="P85" s="83" t="s">
        <v>188</v>
      </c>
      <c r="Q85" s="83" t="s">
        <v>189</v>
      </c>
      <c r="R85" s="83" t="s">
        <v>190</v>
      </c>
      <c r="S85" s="83" t="s">
        <v>191</v>
      </c>
      <c r="T85" s="84" t="s">
        <v>192</v>
      </c>
    </row>
    <row r="86" spans="2:63" s="1" customFormat="1" ht="29.25" customHeight="1">
      <c r="B86" s="42"/>
      <c r="C86" s="88" t="s">
        <v>163</v>
      </c>
      <c r="D86" s="64"/>
      <c r="E86" s="64"/>
      <c r="F86" s="64"/>
      <c r="G86" s="64"/>
      <c r="H86" s="64"/>
      <c r="I86" s="174"/>
      <c r="J86" s="185">
        <f>BK86</f>
        <v>0</v>
      </c>
      <c r="K86" s="64"/>
      <c r="L86" s="62"/>
      <c r="M86" s="85"/>
      <c r="N86" s="86"/>
      <c r="O86" s="86"/>
      <c r="P86" s="186">
        <f>P87</f>
        <v>0</v>
      </c>
      <c r="Q86" s="86"/>
      <c r="R86" s="186">
        <f>R87</f>
        <v>22.6715</v>
      </c>
      <c r="S86" s="86"/>
      <c r="T86" s="187">
        <f>T87</f>
        <v>0</v>
      </c>
      <c r="AT86" s="25" t="s">
        <v>69</v>
      </c>
      <c r="AU86" s="25" t="s">
        <v>164</v>
      </c>
      <c r="BK86" s="188">
        <f>BK87</f>
        <v>0</v>
      </c>
    </row>
    <row r="87" spans="2:63" s="11" customFormat="1" ht="37.35" customHeight="1">
      <c r="B87" s="189"/>
      <c r="C87" s="190"/>
      <c r="D87" s="191" t="s">
        <v>69</v>
      </c>
      <c r="E87" s="192" t="s">
        <v>193</v>
      </c>
      <c r="F87" s="192" t="s">
        <v>194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P88+P108+P116</f>
        <v>0</v>
      </c>
      <c r="Q87" s="197"/>
      <c r="R87" s="198">
        <f>R88+R108+R116</f>
        <v>22.6715</v>
      </c>
      <c r="S87" s="197"/>
      <c r="T87" s="199">
        <f>T88+T108+T116</f>
        <v>0</v>
      </c>
      <c r="AR87" s="200" t="s">
        <v>77</v>
      </c>
      <c r="AT87" s="201" t="s">
        <v>69</v>
      </c>
      <c r="AU87" s="201" t="s">
        <v>70</v>
      </c>
      <c r="AY87" s="200" t="s">
        <v>195</v>
      </c>
      <c r="BK87" s="202">
        <f>BK88+BK108+BK116</f>
        <v>0</v>
      </c>
    </row>
    <row r="88" spans="2:63" s="11" customFormat="1" ht="19.9" customHeight="1">
      <c r="B88" s="189"/>
      <c r="C88" s="190"/>
      <c r="D88" s="203" t="s">
        <v>69</v>
      </c>
      <c r="E88" s="204" t="s">
        <v>77</v>
      </c>
      <c r="F88" s="204" t="s">
        <v>1945</v>
      </c>
      <c r="G88" s="190"/>
      <c r="H88" s="190"/>
      <c r="I88" s="193"/>
      <c r="J88" s="205">
        <f>BK88</f>
        <v>0</v>
      </c>
      <c r="K88" s="190"/>
      <c r="L88" s="195"/>
      <c r="M88" s="196"/>
      <c r="N88" s="197"/>
      <c r="O88" s="197"/>
      <c r="P88" s="198">
        <f>SUM(P89:P107)</f>
        <v>0</v>
      </c>
      <c r="Q88" s="197"/>
      <c r="R88" s="198">
        <f>SUM(R89:R107)</f>
        <v>0</v>
      </c>
      <c r="S88" s="197"/>
      <c r="T88" s="199">
        <f>SUM(T89:T107)</f>
        <v>0</v>
      </c>
      <c r="AR88" s="200" t="s">
        <v>77</v>
      </c>
      <c r="AT88" s="201" t="s">
        <v>69</v>
      </c>
      <c r="AU88" s="201" t="s">
        <v>77</v>
      </c>
      <c r="AY88" s="200" t="s">
        <v>195</v>
      </c>
      <c r="BK88" s="202">
        <f>SUM(BK89:BK107)</f>
        <v>0</v>
      </c>
    </row>
    <row r="89" spans="2:65" s="1" customFormat="1" ht="22.5" customHeight="1">
      <c r="B89" s="42"/>
      <c r="C89" s="206" t="s">
        <v>77</v>
      </c>
      <c r="D89" s="206" t="s">
        <v>198</v>
      </c>
      <c r="E89" s="207" t="s">
        <v>3344</v>
      </c>
      <c r="F89" s="208" t="s">
        <v>3345</v>
      </c>
      <c r="G89" s="209" t="s">
        <v>201</v>
      </c>
      <c r="H89" s="210">
        <v>10.5</v>
      </c>
      <c r="I89" s="211"/>
      <c r="J89" s="212">
        <f>ROUND(I89*H89,2)</f>
        <v>0</v>
      </c>
      <c r="K89" s="208" t="s">
        <v>202</v>
      </c>
      <c r="L89" s="62"/>
      <c r="M89" s="213" t="s">
        <v>21</v>
      </c>
      <c r="N89" s="214" t="s">
        <v>41</v>
      </c>
      <c r="O89" s="43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AR89" s="25" t="s">
        <v>203</v>
      </c>
      <c r="AT89" s="25" t="s">
        <v>198</v>
      </c>
      <c r="AU89" s="25" t="s">
        <v>79</v>
      </c>
      <c r="AY89" s="25" t="s">
        <v>195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77</v>
      </c>
      <c r="BK89" s="217">
        <f>ROUND(I89*H89,2)</f>
        <v>0</v>
      </c>
      <c r="BL89" s="25" t="s">
        <v>203</v>
      </c>
      <c r="BM89" s="25" t="s">
        <v>3346</v>
      </c>
    </row>
    <row r="90" spans="2:47" s="1" customFormat="1" ht="27">
      <c r="B90" s="42"/>
      <c r="C90" s="64"/>
      <c r="D90" s="218" t="s">
        <v>205</v>
      </c>
      <c r="E90" s="64"/>
      <c r="F90" s="219" t="s">
        <v>3347</v>
      </c>
      <c r="G90" s="64"/>
      <c r="H90" s="64"/>
      <c r="I90" s="174"/>
      <c r="J90" s="64"/>
      <c r="K90" s="64"/>
      <c r="L90" s="62"/>
      <c r="M90" s="220"/>
      <c r="N90" s="43"/>
      <c r="O90" s="43"/>
      <c r="P90" s="43"/>
      <c r="Q90" s="43"/>
      <c r="R90" s="43"/>
      <c r="S90" s="43"/>
      <c r="T90" s="79"/>
      <c r="AT90" s="25" t="s">
        <v>205</v>
      </c>
      <c r="AU90" s="25" t="s">
        <v>79</v>
      </c>
    </row>
    <row r="91" spans="2:51" s="13" customFormat="1" ht="13.5">
      <c r="B91" s="232"/>
      <c r="C91" s="233"/>
      <c r="D91" s="218" t="s">
        <v>207</v>
      </c>
      <c r="E91" s="234" t="s">
        <v>21</v>
      </c>
      <c r="F91" s="235" t="s">
        <v>3348</v>
      </c>
      <c r="G91" s="233"/>
      <c r="H91" s="236">
        <v>10.5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207</v>
      </c>
      <c r="AU91" s="242" t="s">
        <v>79</v>
      </c>
      <c r="AV91" s="13" t="s">
        <v>79</v>
      </c>
      <c r="AW91" s="13" t="s">
        <v>33</v>
      </c>
      <c r="AX91" s="13" t="s">
        <v>70</v>
      </c>
      <c r="AY91" s="242" t="s">
        <v>195</v>
      </c>
    </row>
    <row r="92" spans="2:51" s="14" customFormat="1" ht="13.5">
      <c r="B92" s="243"/>
      <c r="C92" s="244"/>
      <c r="D92" s="245" t="s">
        <v>207</v>
      </c>
      <c r="E92" s="246" t="s">
        <v>3341</v>
      </c>
      <c r="F92" s="247" t="s">
        <v>211</v>
      </c>
      <c r="G92" s="244"/>
      <c r="H92" s="248">
        <v>10.5</v>
      </c>
      <c r="I92" s="249"/>
      <c r="J92" s="244"/>
      <c r="K92" s="244"/>
      <c r="L92" s="250"/>
      <c r="M92" s="251"/>
      <c r="N92" s="252"/>
      <c r="O92" s="252"/>
      <c r="P92" s="252"/>
      <c r="Q92" s="252"/>
      <c r="R92" s="252"/>
      <c r="S92" s="252"/>
      <c r="T92" s="253"/>
      <c r="AT92" s="254" t="s">
        <v>207</v>
      </c>
      <c r="AU92" s="254" t="s">
        <v>79</v>
      </c>
      <c r="AV92" s="14" t="s">
        <v>203</v>
      </c>
      <c r="AW92" s="14" t="s">
        <v>33</v>
      </c>
      <c r="AX92" s="14" t="s">
        <v>77</v>
      </c>
      <c r="AY92" s="254" t="s">
        <v>195</v>
      </c>
    </row>
    <row r="93" spans="2:65" s="1" customFormat="1" ht="22.5" customHeight="1">
      <c r="B93" s="42"/>
      <c r="C93" s="206" t="s">
        <v>79</v>
      </c>
      <c r="D93" s="206" t="s">
        <v>198</v>
      </c>
      <c r="E93" s="207" t="s">
        <v>1962</v>
      </c>
      <c r="F93" s="208" t="s">
        <v>1963</v>
      </c>
      <c r="G93" s="209" t="s">
        <v>201</v>
      </c>
      <c r="H93" s="210">
        <v>10.5</v>
      </c>
      <c r="I93" s="211"/>
      <c r="J93" s="212">
        <f>ROUND(I93*H93,2)</f>
        <v>0</v>
      </c>
      <c r="K93" s="208" t="s">
        <v>202</v>
      </c>
      <c r="L93" s="62"/>
      <c r="M93" s="213" t="s">
        <v>21</v>
      </c>
      <c r="N93" s="214" t="s">
        <v>41</v>
      </c>
      <c r="O93" s="43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AR93" s="25" t="s">
        <v>203</v>
      </c>
      <c r="AT93" s="25" t="s">
        <v>198</v>
      </c>
      <c r="AU93" s="25" t="s">
        <v>79</v>
      </c>
      <c r="AY93" s="25" t="s">
        <v>195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5" t="s">
        <v>77</v>
      </c>
      <c r="BK93" s="217">
        <f>ROUND(I93*H93,2)</f>
        <v>0</v>
      </c>
      <c r="BL93" s="25" t="s">
        <v>203</v>
      </c>
      <c r="BM93" s="25" t="s">
        <v>3349</v>
      </c>
    </row>
    <row r="94" spans="2:47" s="1" customFormat="1" ht="40.5">
      <c r="B94" s="42"/>
      <c r="C94" s="64"/>
      <c r="D94" s="218" t="s">
        <v>205</v>
      </c>
      <c r="E94" s="64"/>
      <c r="F94" s="219" t="s">
        <v>1965</v>
      </c>
      <c r="G94" s="64"/>
      <c r="H94" s="64"/>
      <c r="I94" s="174"/>
      <c r="J94" s="64"/>
      <c r="K94" s="64"/>
      <c r="L94" s="62"/>
      <c r="M94" s="220"/>
      <c r="N94" s="43"/>
      <c r="O94" s="43"/>
      <c r="P94" s="43"/>
      <c r="Q94" s="43"/>
      <c r="R94" s="43"/>
      <c r="S94" s="43"/>
      <c r="T94" s="79"/>
      <c r="AT94" s="25" t="s">
        <v>205</v>
      </c>
      <c r="AU94" s="25" t="s">
        <v>79</v>
      </c>
    </row>
    <row r="95" spans="2:51" s="13" customFormat="1" ht="13.5">
      <c r="B95" s="232"/>
      <c r="C95" s="233"/>
      <c r="D95" s="245" t="s">
        <v>207</v>
      </c>
      <c r="E95" s="256" t="s">
        <v>21</v>
      </c>
      <c r="F95" s="257" t="s">
        <v>3341</v>
      </c>
      <c r="G95" s="233"/>
      <c r="H95" s="258">
        <v>10.5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207</v>
      </c>
      <c r="AU95" s="242" t="s">
        <v>79</v>
      </c>
      <c r="AV95" s="13" t="s">
        <v>79</v>
      </c>
      <c r="AW95" s="13" t="s">
        <v>33</v>
      </c>
      <c r="AX95" s="13" t="s">
        <v>77</v>
      </c>
      <c r="AY95" s="242" t="s">
        <v>195</v>
      </c>
    </row>
    <row r="96" spans="2:65" s="1" customFormat="1" ht="31.5" customHeight="1">
      <c r="B96" s="42"/>
      <c r="C96" s="206" t="s">
        <v>196</v>
      </c>
      <c r="D96" s="206" t="s">
        <v>198</v>
      </c>
      <c r="E96" s="207" t="s">
        <v>1967</v>
      </c>
      <c r="F96" s="208" t="s">
        <v>1968</v>
      </c>
      <c r="G96" s="209" t="s">
        <v>201</v>
      </c>
      <c r="H96" s="210">
        <v>10.5</v>
      </c>
      <c r="I96" s="211"/>
      <c r="J96" s="212">
        <f>ROUND(I96*H96,2)</f>
        <v>0</v>
      </c>
      <c r="K96" s="208" t="s">
        <v>202</v>
      </c>
      <c r="L96" s="62"/>
      <c r="M96" s="213" t="s">
        <v>21</v>
      </c>
      <c r="N96" s="214" t="s">
        <v>41</v>
      </c>
      <c r="O96" s="43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203</v>
      </c>
      <c r="AT96" s="25" t="s">
        <v>198</v>
      </c>
      <c r="AU96" s="25" t="s">
        <v>79</v>
      </c>
      <c r="AY96" s="25" t="s">
        <v>195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77</v>
      </c>
      <c r="BK96" s="217">
        <f>ROUND(I96*H96,2)</f>
        <v>0</v>
      </c>
      <c r="BL96" s="25" t="s">
        <v>203</v>
      </c>
      <c r="BM96" s="25" t="s">
        <v>3350</v>
      </c>
    </row>
    <row r="97" spans="2:47" s="1" customFormat="1" ht="40.5">
      <c r="B97" s="42"/>
      <c r="C97" s="64"/>
      <c r="D97" s="218" t="s">
        <v>205</v>
      </c>
      <c r="E97" s="64"/>
      <c r="F97" s="219" t="s">
        <v>1970</v>
      </c>
      <c r="G97" s="64"/>
      <c r="H97" s="64"/>
      <c r="I97" s="174"/>
      <c r="J97" s="64"/>
      <c r="K97" s="64"/>
      <c r="L97" s="62"/>
      <c r="M97" s="220"/>
      <c r="N97" s="43"/>
      <c r="O97" s="43"/>
      <c r="P97" s="43"/>
      <c r="Q97" s="43"/>
      <c r="R97" s="43"/>
      <c r="S97" s="43"/>
      <c r="T97" s="79"/>
      <c r="AT97" s="25" t="s">
        <v>205</v>
      </c>
      <c r="AU97" s="25" t="s">
        <v>79</v>
      </c>
    </row>
    <row r="98" spans="2:51" s="13" customFormat="1" ht="13.5">
      <c r="B98" s="232"/>
      <c r="C98" s="233"/>
      <c r="D98" s="245" t="s">
        <v>207</v>
      </c>
      <c r="E98" s="256" t="s">
        <v>21</v>
      </c>
      <c r="F98" s="257" t="s">
        <v>3341</v>
      </c>
      <c r="G98" s="233"/>
      <c r="H98" s="258">
        <v>10.5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207</v>
      </c>
      <c r="AU98" s="242" t="s">
        <v>79</v>
      </c>
      <c r="AV98" s="13" t="s">
        <v>79</v>
      </c>
      <c r="AW98" s="13" t="s">
        <v>33</v>
      </c>
      <c r="AX98" s="13" t="s">
        <v>77</v>
      </c>
      <c r="AY98" s="242" t="s">
        <v>195</v>
      </c>
    </row>
    <row r="99" spans="2:65" s="1" customFormat="1" ht="22.5" customHeight="1">
      <c r="B99" s="42"/>
      <c r="C99" s="206" t="s">
        <v>203</v>
      </c>
      <c r="D99" s="206" t="s">
        <v>198</v>
      </c>
      <c r="E99" s="207" t="s">
        <v>1975</v>
      </c>
      <c r="F99" s="208" t="s">
        <v>1976</v>
      </c>
      <c r="G99" s="209" t="s">
        <v>201</v>
      </c>
      <c r="H99" s="210">
        <v>10.5</v>
      </c>
      <c r="I99" s="211"/>
      <c r="J99" s="212">
        <f>ROUND(I99*H99,2)</f>
        <v>0</v>
      </c>
      <c r="K99" s="208" t="s">
        <v>202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203</v>
      </c>
      <c r="AT99" s="25" t="s">
        <v>198</v>
      </c>
      <c r="AU99" s="25" t="s">
        <v>79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203</v>
      </c>
      <c r="BM99" s="25" t="s">
        <v>3351</v>
      </c>
    </row>
    <row r="100" spans="2:47" s="1" customFormat="1" ht="13.5">
      <c r="B100" s="42"/>
      <c r="C100" s="64"/>
      <c r="D100" s="218" t="s">
        <v>205</v>
      </c>
      <c r="E100" s="64"/>
      <c r="F100" s="219" t="s">
        <v>1976</v>
      </c>
      <c r="G100" s="64"/>
      <c r="H100" s="64"/>
      <c r="I100" s="174"/>
      <c r="J100" s="64"/>
      <c r="K100" s="64"/>
      <c r="L100" s="62"/>
      <c r="M100" s="220"/>
      <c r="N100" s="43"/>
      <c r="O100" s="43"/>
      <c r="P100" s="43"/>
      <c r="Q100" s="43"/>
      <c r="R100" s="43"/>
      <c r="S100" s="43"/>
      <c r="T100" s="79"/>
      <c r="AT100" s="25" t="s">
        <v>205</v>
      </c>
      <c r="AU100" s="25" t="s">
        <v>79</v>
      </c>
    </row>
    <row r="101" spans="2:51" s="13" customFormat="1" ht="13.5">
      <c r="B101" s="232"/>
      <c r="C101" s="233"/>
      <c r="D101" s="245" t="s">
        <v>207</v>
      </c>
      <c r="E101" s="256" t="s">
        <v>21</v>
      </c>
      <c r="F101" s="257" t="s">
        <v>3341</v>
      </c>
      <c r="G101" s="233"/>
      <c r="H101" s="258">
        <v>10.5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207</v>
      </c>
      <c r="AU101" s="242" t="s">
        <v>79</v>
      </c>
      <c r="AV101" s="13" t="s">
        <v>79</v>
      </c>
      <c r="AW101" s="13" t="s">
        <v>33</v>
      </c>
      <c r="AX101" s="13" t="s">
        <v>77</v>
      </c>
      <c r="AY101" s="242" t="s">
        <v>195</v>
      </c>
    </row>
    <row r="102" spans="2:65" s="1" customFormat="1" ht="22.5" customHeight="1">
      <c r="B102" s="42"/>
      <c r="C102" s="206" t="s">
        <v>232</v>
      </c>
      <c r="D102" s="206" t="s">
        <v>198</v>
      </c>
      <c r="E102" s="207" t="s">
        <v>1978</v>
      </c>
      <c r="F102" s="208" t="s">
        <v>1979</v>
      </c>
      <c r="G102" s="209" t="s">
        <v>223</v>
      </c>
      <c r="H102" s="210">
        <v>18.9</v>
      </c>
      <c r="I102" s="211"/>
      <c r="J102" s="212">
        <f>ROUND(I102*H102,2)</f>
        <v>0</v>
      </c>
      <c r="K102" s="208" t="s">
        <v>202</v>
      </c>
      <c r="L102" s="62"/>
      <c r="M102" s="213" t="s">
        <v>21</v>
      </c>
      <c r="N102" s="214" t="s">
        <v>41</v>
      </c>
      <c r="O102" s="43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AR102" s="25" t="s">
        <v>203</v>
      </c>
      <c r="AT102" s="25" t="s">
        <v>198</v>
      </c>
      <c r="AU102" s="25" t="s">
        <v>79</v>
      </c>
      <c r="AY102" s="25" t="s">
        <v>195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5" t="s">
        <v>77</v>
      </c>
      <c r="BK102" s="217">
        <f>ROUND(I102*H102,2)</f>
        <v>0</v>
      </c>
      <c r="BL102" s="25" t="s">
        <v>203</v>
      </c>
      <c r="BM102" s="25" t="s">
        <v>3352</v>
      </c>
    </row>
    <row r="103" spans="2:47" s="1" customFormat="1" ht="13.5">
      <c r="B103" s="42"/>
      <c r="C103" s="64"/>
      <c r="D103" s="218" t="s">
        <v>205</v>
      </c>
      <c r="E103" s="64"/>
      <c r="F103" s="219" t="s">
        <v>1981</v>
      </c>
      <c r="G103" s="64"/>
      <c r="H103" s="64"/>
      <c r="I103" s="174"/>
      <c r="J103" s="64"/>
      <c r="K103" s="64"/>
      <c r="L103" s="62"/>
      <c r="M103" s="220"/>
      <c r="N103" s="43"/>
      <c r="O103" s="43"/>
      <c r="P103" s="43"/>
      <c r="Q103" s="43"/>
      <c r="R103" s="43"/>
      <c r="S103" s="43"/>
      <c r="T103" s="79"/>
      <c r="AT103" s="25" t="s">
        <v>205</v>
      </c>
      <c r="AU103" s="25" t="s">
        <v>79</v>
      </c>
    </row>
    <row r="104" spans="2:51" s="13" customFormat="1" ht="13.5">
      <c r="B104" s="232"/>
      <c r="C104" s="233"/>
      <c r="D104" s="245" t="s">
        <v>207</v>
      </c>
      <c r="E104" s="256" t="s">
        <v>21</v>
      </c>
      <c r="F104" s="257" t="s">
        <v>3353</v>
      </c>
      <c r="G104" s="233"/>
      <c r="H104" s="258">
        <v>18.9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207</v>
      </c>
      <c r="AU104" s="242" t="s">
        <v>79</v>
      </c>
      <c r="AV104" s="13" t="s">
        <v>79</v>
      </c>
      <c r="AW104" s="13" t="s">
        <v>33</v>
      </c>
      <c r="AX104" s="13" t="s">
        <v>77</v>
      </c>
      <c r="AY104" s="242" t="s">
        <v>195</v>
      </c>
    </row>
    <row r="105" spans="2:65" s="1" customFormat="1" ht="22.5" customHeight="1">
      <c r="B105" s="42"/>
      <c r="C105" s="206" t="s">
        <v>238</v>
      </c>
      <c r="D105" s="206" t="s">
        <v>198</v>
      </c>
      <c r="E105" s="207" t="s">
        <v>3222</v>
      </c>
      <c r="F105" s="208" t="s">
        <v>3223</v>
      </c>
      <c r="G105" s="209" t="s">
        <v>250</v>
      </c>
      <c r="H105" s="210">
        <v>70</v>
      </c>
      <c r="I105" s="211"/>
      <c r="J105" s="212">
        <f>ROUND(I105*H105,2)</f>
        <v>0</v>
      </c>
      <c r="K105" s="208" t="s">
        <v>202</v>
      </c>
      <c r="L105" s="62"/>
      <c r="M105" s="213" t="s">
        <v>21</v>
      </c>
      <c r="N105" s="214" t="s">
        <v>41</v>
      </c>
      <c r="O105" s="43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203</v>
      </c>
      <c r="AT105" s="25" t="s">
        <v>198</v>
      </c>
      <c r="AU105" s="25" t="s">
        <v>79</v>
      </c>
      <c r="AY105" s="25" t="s">
        <v>195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77</v>
      </c>
      <c r="BK105" s="217">
        <f>ROUND(I105*H105,2)</f>
        <v>0</v>
      </c>
      <c r="BL105" s="25" t="s">
        <v>203</v>
      </c>
      <c r="BM105" s="25" t="s">
        <v>3354</v>
      </c>
    </row>
    <row r="106" spans="2:47" s="1" customFormat="1" ht="13.5">
      <c r="B106" s="42"/>
      <c r="C106" s="64"/>
      <c r="D106" s="218" t="s">
        <v>205</v>
      </c>
      <c r="E106" s="64"/>
      <c r="F106" s="219" t="s">
        <v>3225</v>
      </c>
      <c r="G106" s="64"/>
      <c r="H106" s="64"/>
      <c r="I106" s="174"/>
      <c r="J106" s="64"/>
      <c r="K106" s="64"/>
      <c r="L106" s="62"/>
      <c r="M106" s="220"/>
      <c r="N106" s="43"/>
      <c r="O106" s="43"/>
      <c r="P106" s="43"/>
      <c r="Q106" s="43"/>
      <c r="R106" s="43"/>
      <c r="S106" s="43"/>
      <c r="T106" s="79"/>
      <c r="AT106" s="25" t="s">
        <v>205</v>
      </c>
      <c r="AU106" s="25" t="s">
        <v>79</v>
      </c>
    </row>
    <row r="107" spans="2:51" s="13" customFormat="1" ht="13.5">
      <c r="B107" s="232"/>
      <c r="C107" s="233"/>
      <c r="D107" s="218" t="s">
        <v>207</v>
      </c>
      <c r="E107" s="234" t="s">
        <v>21</v>
      </c>
      <c r="F107" s="235" t="s">
        <v>126</v>
      </c>
      <c r="G107" s="233"/>
      <c r="H107" s="236">
        <v>70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207</v>
      </c>
      <c r="AU107" s="242" t="s">
        <v>79</v>
      </c>
      <c r="AV107" s="13" t="s">
        <v>79</v>
      </c>
      <c r="AW107" s="13" t="s">
        <v>33</v>
      </c>
      <c r="AX107" s="13" t="s">
        <v>77</v>
      </c>
      <c r="AY107" s="242" t="s">
        <v>195</v>
      </c>
    </row>
    <row r="108" spans="2:63" s="11" customFormat="1" ht="29.85" customHeight="1">
      <c r="B108" s="189"/>
      <c r="C108" s="190"/>
      <c r="D108" s="203" t="s">
        <v>69</v>
      </c>
      <c r="E108" s="204" t="s">
        <v>238</v>
      </c>
      <c r="F108" s="204" t="s">
        <v>255</v>
      </c>
      <c r="G108" s="190"/>
      <c r="H108" s="190"/>
      <c r="I108" s="193"/>
      <c r="J108" s="205">
        <f>BK108</f>
        <v>0</v>
      </c>
      <c r="K108" s="190"/>
      <c r="L108" s="195"/>
      <c r="M108" s="196"/>
      <c r="N108" s="197"/>
      <c r="O108" s="197"/>
      <c r="P108" s="198">
        <f>SUM(P109:P115)</f>
        <v>0</v>
      </c>
      <c r="Q108" s="197"/>
      <c r="R108" s="198">
        <f>SUM(R109:R115)</f>
        <v>22.6715</v>
      </c>
      <c r="S108" s="197"/>
      <c r="T108" s="199">
        <f>SUM(T109:T115)</f>
        <v>0</v>
      </c>
      <c r="AR108" s="200" t="s">
        <v>77</v>
      </c>
      <c r="AT108" s="201" t="s">
        <v>69</v>
      </c>
      <c r="AU108" s="201" t="s">
        <v>77</v>
      </c>
      <c r="AY108" s="200" t="s">
        <v>195</v>
      </c>
      <c r="BK108" s="202">
        <f>SUM(BK109:BK115)</f>
        <v>0</v>
      </c>
    </row>
    <row r="109" spans="2:65" s="1" customFormat="1" ht="22.5" customHeight="1">
      <c r="B109" s="42"/>
      <c r="C109" s="206" t="s">
        <v>244</v>
      </c>
      <c r="D109" s="206" t="s">
        <v>198</v>
      </c>
      <c r="E109" s="207" t="s">
        <v>3355</v>
      </c>
      <c r="F109" s="208" t="s">
        <v>3356</v>
      </c>
      <c r="G109" s="209" t="s">
        <v>250</v>
      </c>
      <c r="H109" s="210">
        <v>70</v>
      </c>
      <c r="I109" s="211"/>
      <c r="J109" s="212">
        <f>ROUND(I109*H109,2)</f>
        <v>0</v>
      </c>
      <c r="K109" s="208" t="s">
        <v>202</v>
      </c>
      <c r="L109" s="62"/>
      <c r="M109" s="213" t="s">
        <v>21</v>
      </c>
      <c r="N109" s="214" t="s">
        <v>41</v>
      </c>
      <c r="O109" s="43"/>
      <c r="P109" s="215">
        <f>O109*H109</f>
        <v>0</v>
      </c>
      <c r="Q109" s="215">
        <v>0.2756</v>
      </c>
      <c r="R109" s="215">
        <f>Q109*H109</f>
        <v>19.292</v>
      </c>
      <c r="S109" s="215">
        <v>0</v>
      </c>
      <c r="T109" s="216">
        <f>S109*H109</f>
        <v>0</v>
      </c>
      <c r="AR109" s="25" t="s">
        <v>203</v>
      </c>
      <c r="AT109" s="25" t="s">
        <v>198</v>
      </c>
      <c r="AU109" s="25" t="s">
        <v>79</v>
      </c>
      <c r="AY109" s="25" t="s">
        <v>195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77</v>
      </c>
      <c r="BK109" s="217">
        <f>ROUND(I109*H109,2)</f>
        <v>0</v>
      </c>
      <c r="BL109" s="25" t="s">
        <v>203</v>
      </c>
      <c r="BM109" s="25" t="s">
        <v>3357</v>
      </c>
    </row>
    <row r="110" spans="2:47" s="1" customFormat="1" ht="13.5">
      <c r="B110" s="42"/>
      <c r="C110" s="64"/>
      <c r="D110" s="218" t="s">
        <v>205</v>
      </c>
      <c r="E110" s="64"/>
      <c r="F110" s="219" t="s">
        <v>3358</v>
      </c>
      <c r="G110" s="64"/>
      <c r="H110" s="64"/>
      <c r="I110" s="174"/>
      <c r="J110" s="64"/>
      <c r="K110" s="64"/>
      <c r="L110" s="62"/>
      <c r="M110" s="220"/>
      <c r="N110" s="43"/>
      <c r="O110" s="43"/>
      <c r="P110" s="43"/>
      <c r="Q110" s="43"/>
      <c r="R110" s="43"/>
      <c r="S110" s="43"/>
      <c r="T110" s="79"/>
      <c r="AT110" s="25" t="s">
        <v>205</v>
      </c>
      <c r="AU110" s="25" t="s">
        <v>79</v>
      </c>
    </row>
    <row r="111" spans="2:51" s="12" customFormat="1" ht="13.5">
      <c r="B111" s="221"/>
      <c r="C111" s="222"/>
      <c r="D111" s="218" t="s">
        <v>207</v>
      </c>
      <c r="E111" s="223" t="s">
        <v>21</v>
      </c>
      <c r="F111" s="224" t="s">
        <v>3359</v>
      </c>
      <c r="G111" s="222"/>
      <c r="H111" s="225" t="s">
        <v>21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207</v>
      </c>
      <c r="AU111" s="231" t="s">
        <v>79</v>
      </c>
      <c r="AV111" s="12" t="s">
        <v>77</v>
      </c>
      <c r="AW111" s="12" t="s">
        <v>33</v>
      </c>
      <c r="AX111" s="12" t="s">
        <v>70</v>
      </c>
      <c r="AY111" s="231" t="s">
        <v>195</v>
      </c>
    </row>
    <row r="112" spans="2:51" s="13" customFormat="1" ht="13.5">
      <c r="B112" s="232"/>
      <c r="C112" s="233"/>
      <c r="D112" s="245" t="s">
        <v>207</v>
      </c>
      <c r="E112" s="256" t="s">
        <v>126</v>
      </c>
      <c r="F112" s="257" t="s">
        <v>634</v>
      </c>
      <c r="G112" s="233"/>
      <c r="H112" s="258">
        <v>70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207</v>
      </c>
      <c r="AU112" s="242" t="s">
        <v>79</v>
      </c>
      <c r="AV112" s="13" t="s">
        <v>79</v>
      </c>
      <c r="AW112" s="13" t="s">
        <v>33</v>
      </c>
      <c r="AX112" s="13" t="s">
        <v>77</v>
      </c>
      <c r="AY112" s="242" t="s">
        <v>195</v>
      </c>
    </row>
    <row r="113" spans="2:65" s="1" customFormat="1" ht="22.5" customHeight="1">
      <c r="B113" s="42"/>
      <c r="C113" s="206" t="s">
        <v>236</v>
      </c>
      <c r="D113" s="206" t="s">
        <v>198</v>
      </c>
      <c r="E113" s="207" t="s">
        <v>3360</v>
      </c>
      <c r="F113" s="208" t="s">
        <v>3361</v>
      </c>
      <c r="G113" s="209" t="s">
        <v>351</v>
      </c>
      <c r="H113" s="210">
        <v>15</v>
      </c>
      <c r="I113" s="211"/>
      <c r="J113" s="212">
        <f>ROUND(I113*H113,2)</f>
        <v>0</v>
      </c>
      <c r="K113" s="208" t="s">
        <v>202</v>
      </c>
      <c r="L113" s="62"/>
      <c r="M113" s="213" t="s">
        <v>21</v>
      </c>
      <c r="N113" s="214" t="s">
        <v>41</v>
      </c>
      <c r="O113" s="43"/>
      <c r="P113" s="215">
        <f>O113*H113</f>
        <v>0</v>
      </c>
      <c r="Q113" s="215">
        <v>0.2253</v>
      </c>
      <c r="R113" s="215">
        <f>Q113*H113</f>
        <v>3.3795</v>
      </c>
      <c r="S113" s="215">
        <v>0</v>
      </c>
      <c r="T113" s="216">
        <f>S113*H113</f>
        <v>0</v>
      </c>
      <c r="AR113" s="25" t="s">
        <v>203</v>
      </c>
      <c r="AT113" s="25" t="s">
        <v>198</v>
      </c>
      <c r="AU113" s="25" t="s">
        <v>79</v>
      </c>
      <c r="AY113" s="25" t="s">
        <v>195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77</v>
      </c>
      <c r="BK113" s="217">
        <f>ROUND(I113*H113,2)</f>
        <v>0</v>
      </c>
      <c r="BL113" s="25" t="s">
        <v>203</v>
      </c>
      <c r="BM113" s="25" t="s">
        <v>3362</v>
      </c>
    </row>
    <row r="114" spans="2:47" s="1" customFormat="1" ht="27">
      <c r="B114" s="42"/>
      <c r="C114" s="64"/>
      <c r="D114" s="218" t="s">
        <v>205</v>
      </c>
      <c r="E114" s="64"/>
      <c r="F114" s="219" t="s">
        <v>3363</v>
      </c>
      <c r="G114" s="64"/>
      <c r="H114" s="64"/>
      <c r="I114" s="174"/>
      <c r="J114" s="64"/>
      <c r="K114" s="64"/>
      <c r="L114" s="62"/>
      <c r="M114" s="220"/>
      <c r="N114" s="43"/>
      <c r="O114" s="43"/>
      <c r="P114" s="43"/>
      <c r="Q114" s="43"/>
      <c r="R114" s="43"/>
      <c r="S114" s="43"/>
      <c r="T114" s="79"/>
      <c r="AT114" s="25" t="s">
        <v>205</v>
      </c>
      <c r="AU114" s="25" t="s">
        <v>79</v>
      </c>
    </row>
    <row r="115" spans="2:51" s="13" customFormat="1" ht="13.5">
      <c r="B115" s="232"/>
      <c r="C115" s="233"/>
      <c r="D115" s="218" t="s">
        <v>207</v>
      </c>
      <c r="E115" s="234" t="s">
        <v>21</v>
      </c>
      <c r="F115" s="235" t="s">
        <v>10</v>
      </c>
      <c r="G115" s="233"/>
      <c r="H115" s="236">
        <v>15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207</v>
      </c>
      <c r="AU115" s="242" t="s">
        <v>79</v>
      </c>
      <c r="AV115" s="13" t="s">
        <v>79</v>
      </c>
      <c r="AW115" s="13" t="s">
        <v>33</v>
      </c>
      <c r="AX115" s="13" t="s">
        <v>77</v>
      </c>
      <c r="AY115" s="242" t="s">
        <v>195</v>
      </c>
    </row>
    <row r="116" spans="2:63" s="11" customFormat="1" ht="29.85" customHeight="1">
      <c r="B116" s="189"/>
      <c r="C116" s="190"/>
      <c r="D116" s="203" t="s">
        <v>69</v>
      </c>
      <c r="E116" s="204" t="s">
        <v>504</v>
      </c>
      <c r="F116" s="204" t="s">
        <v>505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SUM(P117:P118)</f>
        <v>0</v>
      </c>
      <c r="Q116" s="197"/>
      <c r="R116" s="198">
        <f>SUM(R117:R118)</f>
        <v>0</v>
      </c>
      <c r="S116" s="197"/>
      <c r="T116" s="199">
        <f>SUM(T117:T118)</f>
        <v>0</v>
      </c>
      <c r="AR116" s="200" t="s">
        <v>77</v>
      </c>
      <c r="AT116" s="201" t="s">
        <v>69</v>
      </c>
      <c r="AU116" s="201" t="s">
        <v>77</v>
      </c>
      <c r="AY116" s="200" t="s">
        <v>195</v>
      </c>
      <c r="BK116" s="202">
        <f>SUM(BK117:BK118)</f>
        <v>0</v>
      </c>
    </row>
    <row r="117" spans="2:65" s="1" customFormat="1" ht="22.5" customHeight="1">
      <c r="B117" s="42"/>
      <c r="C117" s="206" t="s">
        <v>256</v>
      </c>
      <c r="D117" s="206" t="s">
        <v>198</v>
      </c>
      <c r="E117" s="207" t="s">
        <v>3364</v>
      </c>
      <c r="F117" s="208" t="s">
        <v>3365</v>
      </c>
      <c r="G117" s="209" t="s">
        <v>223</v>
      </c>
      <c r="H117" s="210">
        <v>22.672</v>
      </c>
      <c r="I117" s="211"/>
      <c r="J117" s="212">
        <f>ROUND(I117*H117,2)</f>
        <v>0</v>
      </c>
      <c r="K117" s="208" t="s">
        <v>202</v>
      </c>
      <c r="L117" s="62"/>
      <c r="M117" s="213" t="s">
        <v>21</v>
      </c>
      <c r="N117" s="214" t="s">
        <v>41</v>
      </c>
      <c r="O117" s="43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203</v>
      </c>
      <c r="AT117" s="25" t="s">
        <v>198</v>
      </c>
      <c r="AU117" s="25" t="s">
        <v>79</v>
      </c>
      <c r="AY117" s="25" t="s">
        <v>195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77</v>
      </c>
      <c r="BK117" s="217">
        <f>ROUND(I117*H117,2)</f>
        <v>0</v>
      </c>
      <c r="BL117" s="25" t="s">
        <v>203</v>
      </c>
      <c r="BM117" s="25" t="s">
        <v>3366</v>
      </c>
    </row>
    <row r="118" spans="2:47" s="1" customFormat="1" ht="40.5">
      <c r="B118" s="42"/>
      <c r="C118" s="64"/>
      <c r="D118" s="218" t="s">
        <v>205</v>
      </c>
      <c r="E118" s="64"/>
      <c r="F118" s="219" t="s">
        <v>3367</v>
      </c>
      <c r="G118" s="64"/>
      <c r="H118" s="64"/>
      <c r="I118" s="174"/>
      <c r="J118" s="64"/>
      <c r="K118" s="64"/>
      <c r="L118" s="62"/>
      <c r="M118" s="287"/>
      <c r="N118" s="288"/>
      <c r="O118" s="288"/>
      <c r="P118" s="288"/>
      <c r="Q118" s="288"/>
      <c r="R118" s="288"/>
      <c r="S118" s="288"/>
      <c r="T118" s="289"/>
      <c r="AT118" s="25" t="s">
        <v>205</v>
      </c>
      <c r="AU118" s="25" t="s">
        <v>79</v>
      </c>
    </row>
    <row r="119" spans="2:12" s="1" customFormat="1" ht="6.95" customHeight="1">
      <c r="B119" s="57"/>
      <c r="C119" s="58"/>
      <c r="D119" s="58"/>
      <c r="E119" s="58"/>
      <c r="F119" s="58"/>
      <c r="G119" s="58"/>
      <c r="H119" s="58"/>
      <c r="I119" s="150"/>
      <c r="J119" s="58"/>
      <c r="K119" s="58"/>
      <c r="L119" s="62"/>
    </row>
  </sheetData>
  <sheetProtection algorithmName="SHA-512" hashValue="1lLFAffJaapsoWMIwW8NBj5H6yv88xbubLXUbwcwHXjHYEAIqmBo1wai9qR+cQfcNQeJFf7gpFQxN1qx+QUNmA==" saltValue="0pEvhZ9zt6Mli1IwtrXsnw==" spinCount="100000" sheet="1" objects="1" scenarios="1" formatCells="0" formatColumns="0" formatRows="0" sort="0" autoFilter="0"/>
  <autoFilter ref="C85:K118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s="1" customFormat="1" ht="13.5">
      <c r="B8" s="42"/>
      <c r="C8" s="43"/>
      <c r="D8" s="38" t="s">
        <v>149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417" t="s">
        <v>3368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17. 2. 2018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29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30" t="s">
        <v>28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30" t="s">
        <v>29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9"/>
      <c r="J23" s="43"/>
      <c r="K23" s="46"/>
    </row>
    <row r="24" spans="2:11" s="7" customFormat="1" ht="22.5" customHeight="1">
      <c r="B24" s="132"/>
      <c r="C24" s="133"/>
      <c r="D24" s="133"/>
      <c r="E24" s="379" t="s">
        <v>21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36</v>
      </c>
      <c r="E27" s="43"/>
      <c r="F27" s="43"/>
      <c r="G27" s="43"/>
      <c r="H27" s="43"/>
      <c r="I27" s="129"/>
      <c r="J27" s="139">
        <f>ROUND(J80,2)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40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41">
        <f>ROUND(SUM(BE80:BE101),2)</f>
        <v>0</v>
      </c>
      <c r="G30" s="43"/>
      <c r="H30" s="43"/>
      <c r="I30" s="142">
        <v>0.21</v>
      </c>
      <c r="J30" s="141">
        <f>ROUND(ROUND((SUM(BE80:BE101)),2)*I30,2)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41">
        <f>ROUND(SUM(BF80:BF101),2)</f>
        <v>0</v>
      </c>
      <c r="G31" s="43"/>
      <c r="H31" s="43"/>
      <c r="I31" s="142">
        <v>0.15</v>
      </c>
      <c r="J31" s="141">
        <f>ROUND(ROUND((SUM(BF80:BF101)),2)*I31,2)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41">
        <f>ROUND(SUM(BG80:BG101),2)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41">
        <f>ROUND(SUM(BH80:BH101),2)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1">
        <f>ROUND(SUM(BI80:BI101),2)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46</v>
      </c>
      <c r="E36" s="80"/>
      <c r="F36" s="80"/>
      <c r="G36" s="145" t="s">
        <v>47</v>
      </c>
      <c r="H36" s="146" t="s">
        <v>48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160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22.5" customHeight="1">
      <c r="B45" s="42"/>
      <c r="C45" s="43"/>
      <c r="D45" s="43"/>
      <c r="E45" s="414" t="str">
        <f>E7</f>
        <v>Nástavba domov pro seniory, Pilníkov</v>
      </c>
      <c r="F45" s="415"/>
      <c r="G45" s="415"/>
      <c r="H45" s="415"/>
      <c r="I45" s="129"/>
      <c r="J45" s="43"/>
      <c r="K45" s="46"/>
    </row>
    <row r="46" spans="2:11" s="1" customFormat="1" ht="14.45" customHeight="1">
      <c r="B46" s="42"/>
      <c r="C46" s="38" t="s">
        <v>149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3.25" customHeight="1">
      <c r="B47" s="42"/>
      <c r="C47" s="43"/>
      <c r="D47" s="43"/>
      <c r="E47" s="417" t="str">
        <f>E9</f>
        <v>VRN - Vedlejší rozpočtové náklady</v>
      </c>
      <c r="F47" s="416"/>
      <c r="G47" s="416"/>
      <c r="H47" s="416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30" t="s">
        <v>25</v>
      </c>
      <c r="J49" s="131" t="str">
        <f>IF(J12="","",J12)</f>
        <v>17. 2. 2018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161</v>
      </c>
      <c r="D54" s="143"/>
      <c r="E54" s="143"/>
      <c r="F54" s="143"/>
      <c r="G54" s="143"/>
      <c r="H54" s="143"/>
      <c r="I54" s="156"/>
      <c r="J54" s="157" t="s">
        <v>162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163</v>
      </c>
      <c r="D56" s="43"/>
      <c r="E56" s="43"/>
      <c r="F56" s="43"/>
      <c r="G56" s="43"/>
      <c r="H56" s="43"/>
      <c r="I56" s="129"/>
      <c r="J56" s="139">
        <f>J80</f>
        <v>0</v>
      </c>
      <c r="K56" s="46"/>
      <c r="AU56" s="25" t="s">
        <v>164</v>
      </c>
    </row>
    <row r="57" spans="2:11" s="8" customFormat="1" ht="24.95" customHeight="1">
      <c r="B57" s="160"/>
      <c r="C57" s="161"/>
      <c r="D57" s="162" t="s">
        <v>3368</v>
      </c>
      <c r="E57" s="163"/>
      <c r="F57" s="163"/>
      <c r="G57" s="163"/>
      <c r="H57" s="163"/>
      <c r="I57" s="164"/>
      <c r="J57" s="165">
        <f>J81</f>
        <v>0</v>
      </c>
      <c r="K57" s="166"/>
    </row>
    <row r="58" spans="2:11" s="9" customFormat="1" ht="19.9" customHeight="1">
      <c r="B58" s="167"/>
      <c r="C58" s="168"/>
      <c r="D58" s="169" t="s">
        <v>3369</v>
      </c>
      <c r="E58" s="170"/>
      <c r="F58" s="170"/>
      <c r="G58" s="170"/>
      <c r="H58" s="170"/>
      <c r="I58" s="171"/>
      <c r="J58" s="172">
        <f>J82</f>
        <v>0</v>
      </c>
      <c r="K58" s="173"/>
    </row>
    <row r="59" spans="2:11" s="9" customFormat="1" ht="19.9" customHeight="1">
      <c r="B59" s="167"/>
      <c r="C59" s="168"/>
      <c r="D59" s="169" t="s">
        <v>3370</v>
      </c>
      <c r="E59" s="170"/>
      <c r="F59" s="170"/>
      <c r="G59" s="170"/>
      <c r="H59" s="170"/>
      <c r="I59" s="171"/>
      <c r="J59" s="172">
        <f>J95</f>
        <v>0</v>
      </c>
      <c r="K59" s="173"/>
    </row>
    <row r="60" spans="2:11" s="9" customFormat="1" ht="19.9" customHeight="1">
      <c r="B60" s="167"/>
      <c r="C60" s="168"/>
      <c r="D60" s="169" t="s">
        <v>3371</v>
      </c>
      <c r="E60" s="170"/>
      <c r="F60" s="170"/>
      <c r="G60" s="170"/>
      <c r="H60" s="170"/>
      <c r="I60" s="171"/>
      <c r="J60" s="172">
        <f>J98</f>
        <v>0</v>
      </c>
      <c r="K60" s="173"/>
    </row>
    <row r="61" spans="2:11" s="1" customFormat="1" ht="21.75" customHeight="1">
      <c r="B61" s="42"/>
      <c r="C61" s="43"/>
      <c r="D61" s="43"/>
      <c r="E61" s="43"/>
      <c r="F61" s="43"/>
      <c r="G61" s="43"/>
      <c r="H61" s="43"/>
      <c r="I61" s="129"/>
      <c r="J61" s="43"/>
      <c r="K61" s="46"/>
    </row>
    <row r="62" spans="2:11" s="1" customFormat="1" ht="6.95" customHeight="1">
      <c r="B62" s="57"/>
      <c r="C62" s="58"/>
      <c r="D62" s="58"/>
      <c r="E62" s="58"/>
      <c r="F62" s="58"/>
      <c r="G62" s="58"/>
      <c r="H62" s="58"/>
      <c r="I62" s="150"/>
      <c r="J62" s="58"/>
      <c r="K62" s="59"/>
    </row>
    <row r="66" spans="2:12" s="1" customFormat="1" ht="6.95" customHeight="1">
      <c r="B66" s="60"/>
      <c r="C66" s="61"/>
      <c r="D66" s="61"/>
      <c r="E66" s="61"/>
      <c r="F66" s="61"/>
      <c r="G66" s="61"/>
      <c r="H66" s="61"/>
      <c r="I66" s="153"/>
      <c r="J66" s="61"/>
      <c r="K66" s="61"/>
      <c r="L66" s="62"/>
    </row>
    <row r="67" spans="2:12" s="1" customFormat="1" ht="36.95" customHeight="1">
      <c r="B67" s="42"/>
      <c r="C67" s="63" t="s">
        <v>179</v>
      </c>
      <c r="D67" s="64"/>
      <c r="E67" s="64"/>
      <c r="F67" s="64"/>
      <c r="G67" s="64"/>
      <c r="H67" s="64"/>
      <c r="I67" s="174"/>
      <c r="J67" s="64"/>
      <c r="K67" s="64"/>
      <c r="L67" s="62"/>
    </row>
    <row r="68" spans="2:12" s="1" customFormat="1" ht="6.95" customHeight="1">
      <c r="B68" s="42"/>
      <c r="C68" s="64"/>
      <c r="D68" s="64"/>
      <c r="E68" s="64"/>
      <c r="F68" s="64"/>
      <c r="G68" s="64"/>
      <c r="H68" s="64"/>
      <c r="I68" s="174"/>
      <c r="J68" s="64"/>
      <c r="K68" s="64"/>
      <c r="L68" s="62"/>
    </row>
    <row r="69" spans="2:12" s="1" customFormat="1" ht="14.45" customHeight="1">
      <c r="B69" s="42"/>
      <c r="C69" s="66" t="s">
        <v>18</v>
      </c>
      <c r="D69" s="64"/>
      <c r="E69" s="64"/>
      <c r="F69" s="64"/>
      <c r="G69" s="64"/>
      <c r="H69" s="64"/>
      <c r="I69" s="174"/>
      <c r="J69" s="64"/>
      <c r="K69" s="64"/>
      <c r="L69" s="62"/>
    </row>
    <row r="70" spans="2:12" s="1" customFormat="1" ht="22.5" customHeight="1">
      <c r="B70" s="42"/>
      <c r="C70" s="64"/>
      <c r="D70" s="64"/>
      <c r="E70" s="418" t="str">
        <f>E7</f>
        <v>Nástavba domov pro seniory, Pilníkov</v>
      </c>
      <c r="F70" s="419"/>
      <c r="G70" s="419"/>
      <c r="H70" s="419"/>
      <c r="I70" s="174"/>
      <c r="J70" s="64"/>
      <c r="K70" s="64"/>
      <c r="L70" s="62"/>
    </row>
    <row r="71" spans="2:12" s="1" customFormat="1" ht="14.45" customHeight="1">
      <c r="B71" s="42"/>
      <c r="C71" s="66" t="s">
        <v>149</v>
      </c>
      <c r="D71" s="64"/>
      <c r="E71" s="64"/>
      <c r="F71" s="64"/>
      <c r="G71" s="64"/>
      <c r="H71" s="64"/>
      <c r="I71" s="174"/>
      <c r="J71" s="64"/>
      <c r="K71" s="64"/>
      <c r="L71" s="62"/>
    </row>
    <row r="72" spans="2:12" s="1" customFormat="1" ht="23.25" customHeight="1">
      <c r="B72" s="42"/>
      <c r="C72" s="64"/>
      <c r="D72" s="64"/>
      <c r="E72" s="390" t="str">
        <f>E9</f>
        <v>VRN - Vedlejší rozpočtové náklady</v>
      </c>
      <c r="F72" s="420"/>
      <c r="G72" s="420"/>
      <c r="H72" s="420"/>
      <c r="I72" s="174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4"/>
      <c r="J73" s="64"/>
      <c r="K73" s="64"/>
      <c r="L73" s="62"/>
    </row>
    <row r="74" spans="2:12" s="1" customFormat="1" ht="18" customHeight="1">
      <c r="B74" s="42"/>
      <c r="C74" s="66" t="s">
        <v>23</v>
      </c>
      <c r="D74" s="64"/>
      <c r="E74" s="64"/>
      <c r="F74" s="177" t="str">
        <f>F12</f>
        <v xml:space="preserve"> </v>
      </c>
      <c r="G74" s="64"/>
      <c r="H74" s="64"/>
      <c r="I74" s="178" t="s">
        <v>25</v>
      </c>
      <c r="J74" s="74" t="str">
        <f>IF(J12="","",J12)</f>
        <v>17. 2. 2018</v>
      </c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4"/>
      <c r="J75" s="64"/>
      <c r="K75" s="64"/>
      <c r="L75" s="62"/>
    </row>
    <row r="76" spans="2:12" s="1" customFormat="1" ht="13.5">
      <c r="B76" s="42"/>
      <c r="C76" s="66" t="s">
        <v>27</v>
      </c>
      <c r="D76" s="64"/>
      <c r="E76" s="64"/>
      <c r="F76" s="177" t="str">
        <f>E15</f>
        <v xml:space="preserve"> </v>
      </c>
      <c r="G76" s="64"/>
      <c r="H76" s="64"/>
      <c r="I76" s="178" t="s">
        <v>32</v>
      </c>
      <c r="J76" s="177" t="str">
        <f>E21</f>
        <v xml:space="preserve"> </v>
      </c>
      <c r="K76" s="64"/>
      <c r="L76" s="62"/>
    </row>
    <row r="77" spans="2:12" s="1" customFormat="1" ht="14.45" customHeight="1">
      <c r="B77" s="42"/>
      <c r="C77" s="66" t="s">
        <v>30</v>
      </c>
      <c r="D77" s="64"/>
      <c r="E77" s="64"/>
      <c r="F77" s="177" t="str">
        <f>IF(E18="","",E18)</f>
        <v/>
      </c>
      <c r="G77" s="64"/>
      <c r="H77" s="64"/>
      <c r="I77" s="174"/>
      <c r="J77" s="64"/>
      <c r="K77" s="64"/>
      <c r="L77" s="62"/>
    </row>
    <row r="78" spans="2:12" s="1" customFormat="1" ht="10.35" customHeight="1">
      <c r="B78" s="42"/>
      <c r="C78" s="64"/>
      <c r="D78" s="64"/>
      <c r="E78" s="64"/>
      <c r="F78" s="64"/>
      <c r="G78" s="64"/>
      <c r="H78" s="64"/>
      <c r="I78" s="174"/>
      <c r="J78" s="64"/>
      <c r="K78" s="64"/>
      <c r="L78" s="62"/>
    </row>
    <row r="79" spans="2:20" s="10" customFormat="1" ht="29.25" customHeight="1">
      <c r="B79" s="179"/>
      <c r="C79" s="180" t="s">
        <v>180</v>
      </c>
      <c r="D79" s="181" t="s">
        <v>55</v>
      </c>
      <c r="E79" s="181" t="s">
        <v>51</v>
      </c>
      <c r="F79" s="181" t="s">
        <v>181</v>
      </c>
      <c r="G79" s="181" t="s">
        <v>182</v>
      </c>
      <c r="H79" s="181" t="s">
        <v>183</v>
      </c>
      <c r="I79" s="182" t="s">
        <v>184</v>
      </c>
      <c r="J79" s="181" t="s">
        <v>162</v>
      </c>
      <c r="K79" s="183" t="s">
        <v>185</v>
      </c>
      <c r="L79" s="184"/>
      <c r="M79" s="82" t="s">
        <v>186</v>
      </c>
      <c r="N79" s="83" t="s">
        <v>40</v>
      </c>
      <c r="O79" s="83" t="s">
        <v>187</v>
      </c>
      <c r="P79" s="83" t="s">
        <v>188</v>
      </c>
      <c r="Q79" s="83" t="s">
        <v>189</v>
      </c>
      <c r="R79" s="83" t="s">
        <v>190</v>
      </c>
      <c r="S79" s="83" t="s">
        <v>191</v>
      </c>
      <c r="T79" s="84" t="s">
        <v>192</v>
      </c>
    </row>
    <row r="80" spans="2:63" s="1" customFormat="1" ht="29.25" customHeight="1">
      <c r="B80" s="42"/>
      <c r="C80" s="88" t="s">
        <v>163</v>
      </c>
      <c r="D80" s="64"/>
      <c r="E80" s="64"/>
      <c r="F80" s="64"/>
      <c r="G80" s="64"/>
      <c r="H80" s="64"/>
      <c r="I80" s="174"/>
      <c r="J80" s="185">
        <f>BK80</f>
        <v>0</v>
      </c>
      <c r="K80" s="64"/>
      <c r="L80" s="62"/>
      <c r="M80" s="85"/>
      <c r="N80" s="86"/>
      <c r="O80" s="86"/>
      <c r="P80" s="186">
        <f>P81</f>
        <v>0</v>
      </c>
      <c r="Q80" s="86"/>
      <c r="R80" s="186">
        <f>R81</f>
        <v>0</v>
      </c>
      <c r="S80" s="86"/>
      <c r="T80" s="187">
        <f>T81</f>
        <v>0</v>
      </c>
      <c r="AT80" s="25" t="s">
        <v>69</v>
      </c>
      <c r="AU80" s="25" t="s">
        <v>164</v>
      </c>
      <c r="BK80" s="188">
        <f>BK81</f>
        <v>0</v>
      </c>
    </row>
    <row r="81" spans="2:63" s="11" customFormat="1" ht="37.35" customHeight="1">
      <c r="B81" s="189"/>
      <c r="C81" s="190"/>
      <c r="D81" s="191" t="s">
        <v>69</v>
      </c>
      <c r="E81" s="192" t="s">
        <v>129</v>
      </c>
      <c r="F81" s="192" t="s">
        <v>130</v>
      </c>
      <c r="G81" s="190"/>
      <c r="H81" s="190"/>
      <c r="I81" s="193"/>
      <c r="J81" s="194">
        <f>BK81</f>
        <v>0</v>
      </c>
      <c r="K81" s="190"/>
      <c r="L81" s="195"/>
      <c r="M81" s="196"/>
      <c r="N81" s="197"/>
      <c r="O81" s="197"/>
      <c r="P81" s="198">
        <f>P82+P95+P98</f>
        <v>0</v>
      </c>
      <c r="Q81" s="197"/>
      <c r="R81" s="198">
        <f>R82+R95+R98</f>
        <v>0</v>
      </c>
      <c r="S81" s="197"/>
      <c r="T81" s="199">
        <f>T82+T95+T98</f>
        <v>0</v>
      </c>
      <c r="AR81" s="200" t="s">
        <v>232</v>
      </c>
      <c r="AT81" s="201" t="s">
        <v>69</v>
      </c>
      <c r="AU81" s="201" t="s">
        <v>70</v>
      </c>
      <c r="AY81" s="200" t="s">
        <v>195</v>
      </c>
      <c r="BK81" s="202">
        <f>BK82+BK95+BK98</f>
        <v>0</v>
      </c>
    </row>
    <row r="82" spans="2:63" s="11" customFormat="1" ht="19.9" customHeight="1">
      <c r="B82" s="189"/>
      <c r="C82" s="190"/>
      <c r="D82" s="203" t="s">
        <v>69</v>
      </c>
      <c r="E82" s="204" t="s">
        <v>3372</v>
      </c>
      <c r="F82" s="204" t="s">
        <v>3373</v>
      </c>
      <c r="G82" s="190"/>
      <c r="H82" s="190"/>
      <c r="I82" s="193"/>
      <c r="J82" s="205">
        <f>BK82</f>
        <v>0</v>
      </c>
      <c r="K82" s="190"/>
      <c r="L82" s="195"/>
      <c r="M82" s="196"/>
      <c r="N82" s="197"/>
      <c r="O82" s="197"/>
      <c r="P82" s="198">
        <f>SUM(P83:P94)</f>
        <v>0</v>
      </c>
      <c r="Q82" s="197"/>
      <c r="R82" s="198">
        <f>SUM(R83:R94)</f>
        <v>0</v>
      </c>
      <c r="S82" s="197"/>
      <c r="T82" s="199">
        <f>SUM(T83:T94)</f>
        <v>0</v>
      </c>
      <c r="AR82" s="200" t="s">
        <v>232</v>
      </c>
      <c r="AT82" s="201" t="s">
        <v>69</v>
      </c>
      <c r="AU82" s="201" t="s">
        <v>77</v>
      </c>
      <c r="AY82" s="200" t="s">
        <v>195</v>
      </c>
      <c r="BK82" s="202">
        <f>SUM(BK83:BK94)</f>
        <v>0</v>
      </c>
    </row>
    <row r="83" spans="2:65" s="1" customFormat="1" ht="22.5" customHeight="1">
      <c r="B83" s="42"/>
      <c r="C83" s="206" t="s">
        <v>77</v>
      </c>
      <c r="D83" s="206" t="s">
        <v>198</v>
      </c>
      <c r="E83" s="207" t="s">
        <v>3374</v>
      </c>
      <c r="F83" s="208" t="s">
        <v>3375</v>
      </c>
      <c r="G83" s="209" t="s">
        <v>616</v>
      </c>
      <c r="H83" s="210">
        <v>1</v>
      </c>
      <c r="I83" s="211"/>
      <c r="J83" s="212">
        <f>ROUND(I83*H83,2)</f>
        <v>0</v>
      </c>
      <c r="K83" s="208" t="s">
        <v>202</v>
      </c>
      <c r="L83" s="62"/>
      <c r="M83" s="213" t="s">
        <v>21</v>
      </c>
      <c r="N83" s="214" t="s">
        <v>41</v>
      </c>
      <c r="O83" s="43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AR83" s="25" t="s">
        <v>3376</v>
      </c>
      <c r="AT83" s="25" t="s">
        <v>198</v>
      </c>
      <c r="AU83" s="25" t="s">
        <v>79</v>
      </c>
      <c r="AY83" s="25" t="s">
        <v>195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25" t="s">
        <v>77</v>
      </c>
      <c r="BK83" s="217">
        <f>ROUND(I83*H83,2)</f>
        <v>0</v>
      </c>
      <c r="BL83" s="25" t="s">
        <v>3376</v>
      </c>
      <c r="BM83" s="25" t="s">
        <v>3377</v>
      </c>
    </row>
    <row r="84" spans="2:47" s="1" customFormat="1" ht="27">
      <c r="B84" s="42"/>
      <c r="C84" s="64"/>
      <c r="D84" s="218" t="s">
        <v>205</v>
      </c>
      <c r="E84" s="64"/>
      <c r="F84" s="219" t="s">
        <v>3378</v>
      </c>
      <c r="G84" s="64"/>
      <c r="H84" s="64"/>
      <c r="I84" s="174"/>
      <c r="J84" s="64"/>
      <c r="K84" s="64"/>
      <c r="L84" s="62"/>
      <c r="M84" s="220"/>
      <c r="N84" s="43"/>
      <c r="O84" s="43"/>
      <c r="P84" s="43"/>
      <c r="Q84" s="43"/>
      <c r="R84" s="43"/>
      <c r="S84" s="43"/>
      <c r="T84" s="79"/>
      <c r="AT84" s="25" t="s">
        <v>205</v>
      </c>
      <c r="AU84" s="25" t="s">
        <v>79</v>
      </c>
    </row>
    <row r="85" spans="2:47" s="1" customFormat="1" ht="27">
      <c r="B85" s="42"/>
      <c r="C85" s="64"/>
      <c r="D85" s="245" t="s">
        <v>226</v>
      </c>
      <c r="E85" s="64"/>
      <c r="F85" s="293" t="s">
        <v>3379</v>
      </c>
      <c r="G85" s="64"/>
      <c r="H85" s="64"/>
      <c r="I85" s="174"/>
      <c r="J85" s="64"/>
      <c r="K85" s="64"/>
      <c r="L85" s="62"/>
      <c r="M85" s="220"/>
      <c r="N85" s="43"/>
      <c r="O85" s="43"/>
      <c r="P85" s="43"/>
      <c r="Q85" s="43"/>
      <c r="R85" s="43"/>
      <c r="S85" s="43"/>
      <c r="T85" s="79"/>
      <c r="AT85" s="25" t="s">
        <v>226</v>
      </c>
      <c r="AU85" s="25" t="s">
        <v>79</v>
      </c>
    </row>
    <row r="86" spans="2:65" s="1" customFormat="1" ht="22.5" customHeight="1">
      <c r="B86" s="42"/>
      <c r="C86" s="206" t="s">
        <v>79</v>
      </c>
      <c r="D86" s="206" t="s">
        <v>198</v>
      </c>
      <c r="E86" s="207" t="s">
        <v>3380</v>
      </c>
      <c r="F86" s="208" t="s">
        <v>3381</v>
      </c>
      <c r="G86" s="209" t="s">
        <v>616</v>
      </c>
      <c r="H86" s="210">
        <v>1</v>
      </c>
      <c r="I86" s="211"/>
      <c r="J86" s="212">
        <f>ROUND(I86*H86,2)</f>
        <v>0</v>
      </c>
      <c r="K86" s="208" t="s">
        <v>21</v>
      </c>
      <c r="L86" s="62"/>
      <c r="M86" s="213" t="s">
        <v>21</v>
      </c>
      <c r="N86" s="214" t="s">
        <v>41</v>
      </c>
      <c r="O86" s="43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AR86" s="25" t="s">
        <v>3376</v>
      </c>
      <c r="AT86" s="25" t="s">
        <v>198</v>
      </c>
      <c r="AU86" s="25" t="s">
        <v>79</v>
      </c>
      <c r="AY86" s="25" t="s">
        <v>195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25" t="s">
        <v>77</v>
      </c>
      <c r="BK86" s="217">
        <f>ROUND(I86*H86,2)</f>
        <v>0</v>
      </c>
      <c r="BL86" s="25" t="s">
        <v>3376</v>
      </c>
      <c r="BM86" s="25" t="s">
        <v>3382</v>
      </c>
    </row>
    <row r="87" spans="2:47" s="1" customFormat="1" ht="27">
      <c r="B87" s="42"/>
      <c r="C87" s="64"/>
      <c r="D87" s="218" t="s">
        <v>205</v>
      </c>
      <c r="E87" s="64"/>
      <c r="F87" s="219" t="s">
        <v>3383</v>
      </c>
      <c r="G87" s="64"/>
      <c r="H87" s="64"/>
      <c r="I87" s="174"/>
      <c r="J87" s="64"/>
      <c r="K87" s="64"/>
      <c r="L87" s="62"/>
      <c r="M87" s="220"/>
      <c r="N87" s="43"/>
      <c r="O87" s="43"/>
      <c r="P87" s="43"/>
      <c r="Q87" s="43"/>
      <c r="R87" s="43"/>
      <c r="S87" s="43"/>
      <c r="T87" s="79"/>
      <c r="AT87" s="25" t="s">
        <v>205</v>
      </c>
      <c r="AU87" s="25" t="s">
        <v>79</v>
      </c>
    </row>
    <row r="88" spans="2:47" s="1" customFormat="1" ht="27">
      <c r="B88" s="42"/>
      <c r="C88" s="64"/>
      <c r="D88" s="245" t="s">
        <v>226</v>
      </c>
      <c r="E88" s="64"/>
      <c r="F88" s="293" t="s">
        <v>3384</v>
      </c>
      <c r="G88" s="64"/>
      <c r="H88" s="64"/>
      <c r="I88" s="174"/>
      <c r="J88" s="64"/>
      <c r="K88" s="64"/>
      <c r="L88" s="62"/>
      <c r="M88" s="220"/>
      <c r="N88" s="43"/>
      <c r="O88" s="43"/>
      <c r="P88" s="43"/>
      <c r="Q88" s="43"/>
      <c r="R88" s="43"/>
      <c r="S88" s="43"/>
      <c r="T88" s="79"/>
      <c r="AT88" s="25" t="s">
        <v>226</v>
      </c>
      <c r="AU88" s="25" t="s">
        <v>79</v>
      </c>
    </row>
    <row r="89" spans="2:65" s="1" customFormat="1" ht="22.5" customHeight="1">
      <c r="B89" s="42"/>
      <c r="C89" s="206" t="s">
        <v>196</v>
      </c>
      <c r="D89" s="206" t="s">
        <v>198</v>
      </c>
      <c r="E89" s="207" t="s">
        <v>3385</v>
      </c>
      <c r="F89" s="208" t="s">
        <v>3386</v>
      </c>
      <c r="G89" s="209" t="s">
        <v>616</v>
      </c>
      <c r="H89" s="210">
        <v>1</v>
      </c>
      <c r="I89" s="211"/>
      <c r="J89" s="212">
        <f>ROUND(I89*H89,2)</f>
        <v>0</v>
      </c>
      <c r="K89" s="208" t="s">
        <v>21</v>
      </c>
      <c r="L89" s="62"/>
      <c r="M89" s="213" t="s">
        <v>21</v>
      </c>
      <c r="N89" s="214" t="s">
        <v>41</v>
      </c>
      <c r="O89" s="43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AR89" s="25" t="s">
        <v>3376</v>
      </c>
      <c r="AT89" s="25" t="s">
        <v>198</v>
      </c>
      <c r="AU89" s="25" t="s">
        <v>79</v>
      </c>
      <c r="AY89" s="25" t="s">
        <v>195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77</v>
      </c>
      <c r="BK89" s="217">
        <f>ROUND(I89*H89,2)</f>
        <v>0</v>
      </c>
      <c r="BL89" s="25" t="s">
        <v>3376</v>
      </c>
      <c r="BM89" s="25" t="s">
        <v>3387</v>
      </c>
    </row>
    <row r="90" spans="2:47" s="1" customFormat="1" ht="13.5">
      <c r="B90" s="42"/>
      <c r="C90" s="64"/>
      <c r="D90" s="245" t="s">
        <v>205</v>
      </c>
      <c r="E90" s="64"/>
      <c r="F90" s="255" t="s">
        <v>3386</v>
      </c>
      <c r="G90" s="64"/>
      <c r="H90" s="64"/>
      <c r="I90" s="174"/>
      <c r="J90" s="64"/>
      <c r="K90" s="64"/>
      <c r="L90" s="62"/>
      <c r="M90" s="220"/>
      <c r="N90" s="43"/>
      <c r="O90" s="43"/>
      <c r="P90" s="43"/>
      <c r="Q90" s="43"/>
      <c r="R90" s="43"/>
      <c r="S90" s="43"/>
      <c r="T90" s="79"/>
      <c r="AT90" s="25" t="s">
        <v>205</v>
      </c>
      <c r="AU90" s="25" t="s">
        <v>79</v>
      </c>
    </row>
    <row r="91" spans="2:65" s="1" customFormat="1" ht="22.5" customHeight="1">
      <c r="B91" s="42"/>
      <c r="C91" s="206" t="s">
        <v>203</v>
      </c>
      <c r="D91" s="206" t="s">
        <v>198</v>
      </c>
      <c r="E91" s="207" t="s">
        <v>3388</v>
      </c>
      <c r="F91" s="208" t="s">
        <v>3389</v>
      </c>
      <c r="G91" s="209" t="s">
        <v>616</v>
      </c>
      <c r="H91" s="210">
        <v>1</v>
      </c>
      <c r="I91" s="211"/>
      <c r="J91" s="212">
        <f>ROUND(I91*H91,2)</f>
        <v>0</v>
      </c>
      <c r="K91" s="208" t="s">
        <v>202</v>
      </c>
      <c r="L91" s="62"/>
      <c r="M91" s="213" t="s">
        <v>21</v>
      </c>
      <c r="N91" s="214" t="s">
        <v>41</v>
      </c>
      <c r="O91" s="43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3376</v>
      </c>
      <c r="AT91" s="25" t="s">
        <v>198</v>
      </c>
      <c r="AU91" s="25" t="s">
        <v>79</v>
      </c>
      <c r="AY91" s="25" t="s">
        <v>195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77</v>
      </c>
      <c r="BK91" s="217">
        <f>ROUND(I91*H91,2)</f>
        <v>0</v>
      </c>
      <c r="BL91" s="25" t="s">
        <v>3376</v>
      </c>
      <c r="BM91" s="25" t="s">
        <v>3390</v>
      </c>
    </row>
    <row r="92" spans="2:47" s="1" customFormat="1" ht="13.5">
      <c r="B92" s="42"/>
      <c r="C92" s="64"/>
      <c r="D92" s="245" t="s">
        <v>205</v>
      </c>
      <c r="E92" s="64"/>
      <c r="F92" s="255" t="s">
        <v>3389</v>
      </c>
      <c r="G92" s="64"/>
      <c r="H92" s="64"/>
      <c r="I92" s="174"/>
      <c r="J92" s="64"/>
      <c r="K92" s="64"/>
      <c r="L92" s="62"/>
      <c r="M92" s="220"/>
      <c r="N92" s="43"/>
      <c r="O92" s="43"/>
      <c r="P92" s="43"/>
      <c r="Q92" s="43"/>
      <c r="R92" s="43"/>
      <c r="S92" s="43"/>
      <c r="T92" s="79"/>
      <c r="AT92" s="25" t="s">
        <v>205</v>
      </c>
      <c r="AU92" s="25" t="s">
        <v>79</v>
      </c>
    </row>
    <row r="93" spans="2:65" s="1" customFormat="1" ht="22.5" customHeight="1">
      <c r="B93" s="42"/>
      <c r="C93" s="206" t="s">
        <v>232</v>
      </c>
      <c r="D93" s="206" t="s">
        <v>198</v>
      </c>
      <c r="E93" s="207" t="s">
        <v>3391</v>
      </c>
      <c r="F93" s="208" t="s">
        <v>3392</v>
      </c>
      <c r="G93" s="209" t="s">
        <v>616</v>
      </c>
      <c r="H93" s="210">
        <v>1</v>
      </c>
      <c r="I93" s="211"/>
      <c r="J93" s="212">
        <f>ROUND(I93*H93,2)</f>
        <v>0</v>
      </c>
      <c r="K93" s="208" t="s">
        <v>202</v>
      </c>
      <c r="L93" s="62"/>
      <c r="M93" s="213" t="s">
        <v>21</v>
      </c>
      <c r="N93" s="214" t="s">
        <v>41</v>
      </c>
      <c r="O93" s="43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AR93" s="25" t="s">
        <v>3376</v>
      </c>
      <c r="AT93" s="25" t="s">
        <v>198</v>
      </c>
      <c r="AU93" s="25" t="s">
        <v>79</v>
      </c>
      <c r="AY93" s="25" t="s">
        <v>195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5" t="s">
        <v>77</v>
      </c>
      <c r="BK93" s="217">
        <f>ROUND(I93*H93,2)</f>
        <v>0</v>
      </c>
      <c r="BL93" s="25" t="s">
        <v>3376</v>
      </c>
      <c r="BM93" s="25" t="s">
        <v>3393</v>
      </c>
    </row>
    <row r="94" spans="2:47" s="1" customFormat="1" ht="27">
      <c r="B94" s="42"/>
      <c r="C94" s="64"/>
      <c r="D94" s="218" t="s">
        <v>205</v>
      </c>
      <c r="E94" s="64"/>
      <c r="F94" s="219" t="s">
        <v>3394</v>
      </c>
      <c r="G94" s="64"/>
      <c r="H94" s="64"/>
      <c r="I94" s="174"/>
      <c r="J94" s="64"/>
      <c r="K94" s="64"/>
      <c r="L94" s="62"/>
      <c r="M94" s="220"/>
      <c r="N94" s="43"/>
      <c r="O94" s="43"/>
      <c r="P94" s="43"/>
      <c r="Q94" s="43"/>
      <c r="R94" s="43"/>
      <c r="S94" s="43"/>
      <c r="T94" s="79"/>
      <c r="AT94" s="25" t="s">
        <v>205</v>
      </c>
      <c r="AU94" s="25" t="s">
        <v>79</v>
      </c>
    </row>
    <row r="95" spans="2:63" s="11" customFormat="1" ht="29.85" customHeight="1">
      <c r="B95" s="189"/>
      <c r="C95" s="190"/>
      <c r="D95" s="203" t="s">
        <v>69</v>
      </c>
      <c r="E95" s="204" t="s">
        <v>3395</v>
      </c>
      <c r="F95" s="204" t="s">
        <v>3396</v>
      </c>
      <c r="G95" s="190"/>
      <c r="H95" s="190"/>
      <c r="I95" s="193"/>
      <c r="J95" s="205">
        <f>BK95</f>
        <v>0</v>
      </c>
      <c r="K95" s="190"/>
      <c r="L95" s="195"/>
      <c r="M95" s="196"/>
      <c r="N95" s="197"/>
      <c r="O95" s="197"/>
      <c r="P95" s="198">
        <f>SUM(P96:P97)</f>
        <v>0</v>
      </c>
      <c r="Q95" s="197"/>
      <c r="R95" s="198">
        <f>SUM(R96:R97)</f>
        <v>0</v>
      </c>
      <c r="S95" s="197"/>
      <c r="T95" s="199">
        <f>SUM(T96:T97)</f>
        <v>0</v>
      </c>
      <c r="AR95" s="200" t="s">
        <v>232</v>
      </c>
      <c r="AT95" s="201" t="s">
        <v>69</v>
      </c>
      <c r="AU95" s="201" t="s">
        <v>77</v>
      </c>
      <c r="AY95" s="200" t="s">
        <v>195</v>
      </c>
      <c r="BK95" s="202">
        <f>SUM(BK96:BK97)</f>
        <v>0</v>
      </c>
    </row>
    <row r="96" spans="2:65" s="1" customFormat="1" ht="22.5" customHeight="1">
      <c r="B96" s="42"/>
      <c r="C96" s="206" t="s">
        <v>238</v>
      </c>
      <c r="D96" s="206" t="s">
        <v>198</v>
      </c>
      <c r="E96" s="207" t="s">
        <v>3397</v>
      </c>
      <c r="F96" s="208" t="s">
        <v>3396</v>
      </c>
      <c r="G96" s="209" t="s">
        <v>616</v>
      </c>
      <c r="H96" s="210">
        <v>1</v>
      </c>
      <c r="I96" s="211"/>
      <c r="J96" s="212">
        <f>ROUND(I96*H96,2)</f>
        <v>0</v>
      </c>
      <c r="K96" s="208" t="s">
        <v>21</v>
      </c>
      <c r="L96" s="62"/>
      <c r="M96" s="213" t="s">
        <v>21</v>
      </c>
      <c r="N96" s="214" t="s">
        <v>41</v>
      </c>
      <c r="O96" s="43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3376</v>
      </c>
      <c r="AT96" s="25" t="s">
        <v>198</v>
      </c>
      <c r="AU96" s="25" t="s">
        <v>79</v>
      </c>
      <c r="AY96" s="25" t="s">
        <v>195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77</v>
      </c>
      <c r="BK96" s="217">
        <f>ROUND(I96*H96,2)</f>
        <v>0</v>
      </c>
      <c r="BL96" s="25" t="s">
        <v>3376</v>
      </c>
      <c r="BM96" s="25" t="s">
        <v>3398</v>
      </c>
    </row>
    <row r="97" spans="2:47" s="1" customFormat="1" ht="13.5">
      <c r="B97" s="42"/>
      <c r="C97" s="64"/>
      <c r="D97" s="218" t="s">
        <v>205</v>
      </c>
      <c r="E97" s="64"/>
      <c r="F97" s="219" t="s">
        <v>3399</v>
      </c>
      <c r="G97" s="64"/>
      <c r="H97" s="64"/>
      <c r="I97" s="174"/>
      <c r="J97" s="64"/>
      <c r="K97" s="64"/>
      <c r="L97" s="62"/>
      <c r="M97" s="220"/>
      <c r="N97" s="43"/>
      <c r="O97" s="43"/>
      <c r="P97" s="43"/>
      <c r="Q97" s="43"/>
      <c r="R97" s="43"/>
      <c r="S97" s="43"/>
      <c r="T97" s="79"/>
      <c r="AT97" s="25" t="s">
        <v>205</v>
      </c>
      <c r="AU97" s="25" t="s">
        <v>79</v>
      </c>
    </row>
    <row r="98" spans="2:63" s="11" customFormat="1" ht="29.85" customHeight="1">
      <c r="B98" s="189"/>
      <c r="C98" s="190"/>
      <c r="D98" s="203" t="s">
        <v>69</v>
      </c>
      <c r="E98" s="204" t="s">
        <v>3400</v>
      </c>
      <c r="F98" s="204" t="s">
        <v>3401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232</v>
      </c>
      <c r="AT98" s="201" t="s">
        <v>69</v>
      </c>
      <c r="AU98" s="201" t="s">
        <v>77</v>
      </c>
      <c r="AY98" s="200" t="s">
        <v>195</v>
      </c>
      <c r="BK98" s="202">
        <f>SUM(BK99:BK101)</f>
        <v>0</v>
      </c>
    </row>
    <row r="99" spans="2:65" s="1" customFormat="1" ht="22.5" customHeight="1">
      <c r="B99" s="42"/>
      <c r="C99" s="206" t="s">
        <v>244</v>
      </c>
      <c r="D99" s="206" t="s">
        <v>198</v>
      </c>
      <c r="E99" s="207" t="s">
        <v>3402</v>
      </c>
      <c r="F99" s="208" t="s">
        <v>3401</v>
      </c>
      <c r="G99" s="209" t="s">
        <v>616</v>
      </c>
      <c r="H99" s="210">
        <v>1</v>
      </c>
      <c r="I99" s="211"/>
      <c r="J99" s="212">
        <f>ROUND(I99*H99,2)</f>
        <v>0</v>
      </c>
      <c r="K99" s="208" t="s">
        <v>202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3376</v>
      </c>
      <c r="AT99" s="25" t="s">
        <v>198</v>
      </c>
      <c r="AU99" s="25" t="s">
        <v>79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3376</v>
      </c>
      <c r="BM99" s="25" t="s">
        <v>3403</v>
      </c>
    </row>
    <row r="100" spans="2:47" s="1" customFormat="1" ht="13.5">
      <c r="B100" s="42"/>
      <c r="C100" s="64"/>
      <c r="D100" s="218" t="s">
        <v>205</v>
      </c>
      <c r="E100" s="64"/>
      <c r="F100" s="219" t="s">
        <v>3404</v>
      </c>
      <c r="G100" s="64"/>
      <c r="H100" s="64"/>
      <c r="I100" s="174"/>
      <c r="J100" s="64"/>
      <c r="K100" s="64"/>
      <c r="L100" s="62"/>
      <c r="M100" s="220"/>
      <c r="N100" s="43"/>
      <c r="O100" s="43"/>
      <c r="P100" s="43"/>
      <c r="Q100" s="43"/>
      <c r="R100" s="43"/>
      <c r="S100" s="43"/>
      <c r="T100" s="79"/>
      <c r="AT100" s="25" t="s">
        <v>205</v>
      </c>
      <c r="AU100" s="25" t="s">
        <v>79</v>
      </c>
    </row>
    <row r="101" spans="2:47" s="1" customFormat="1" ht="40.5">
      <c r="B101" s="42"/>
      <c r="C101" s="64"/>
      <c r="D101" s="218" t="s">
        <v>226</v>
      </c>
      <c r="E101" s="64"/>
      <c r="F101" s="259" t="s">
        <v>3405</v>
      </c>
      <c r="G101" s="64"/>
      <c r="H101" s="64"/>
      <c r="I101" s="174"/>
      <c r="J101" s="64"/>
      <c r="K101" s="64"/>
      <c r="L101" s="62"/>
      <c r="M101" s="287"/>
      <c r="N101" s="288"/>
      <c r="O101" s="288"/>
      <c r="P101" s="288"/>
      <c r="Q101" s="288"/>
      <c r="R101" s="288"/>
      <c r="S101" s="288"/>
      <c r="T101" s="289"/>
      <c r="AT101" s="25" t="s">
        <v>226</v>
      </c>
      <c r="AU101" s="25" t="s">
        <v>79</v>
      </c>
    </row>
    <row r="102" spans="2:12" s="1" customFormat="1" ht="6.95" customHeight="1">
      <c r="B102" s="57"/>
      <c r="C102" s="58"/>
      <c r="D102" s="58"/>
      <c r="E102" s="58"/>
      <c r="F102" s="58"/>
      <c r="G102" s="58"/>
      <c r="H102" s="58"/>
      <c r="I102" s="150"/>
      <c r="J102" s="58"/>
      <c r="K102" s="58"/>
      <c r="L102" s="62"/>
    </row>
  </sheetData>
  <sheetProtection algorithmName="SHA-512" hashValue="ek6mO29ctC6omYPzxGCMuXRXV2r4V3gVhy3Q7q7U429m/Zhy3bdYpCAjPmFa2op4yZLjAqkDYURvlPD7B7tADw==" saltValue="Yp46Pq9WHp3/cw3nqbqihw==" spinCount="100000" sheet="1" objects="1" scenarios="1" formatCells="0" formatColumns="0" formatRows="0" sort="0" autoFilter="0"/>
  <autoFilter ref="C79:K101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5" t="s">
        <v>3406</v>
      </c>
      <c r="D3" s="425"/>
      <c r="E3" s="425"/>
      <c r="F3" s="425"/>
      <c r="G3" s="425"/>
      <c r="H3" s="425"/>
      <c r="I3" s="425"/>
      <c r="J3" s="425"/>
      <c r="K3" s="299"/>
    </row>
    <row r="4" spans="2:11" ht="25.5" customHeight="1">
      <c r="B4" s="300"/>
      <c r="C4" s="429" t="s">
        <v>3407</v>
      </c>
      <c r="D4" s="429"/>
      <c r="E4" s="429"/>
      <c r="F4" s="429"/>
      <c r="G4" s="429"/>
      <c r="H4" s="429"/>
      <c r="I4" s="429"/>
      <c r="J4" s="429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28" t="s">
        <v>3408</v>
      </c>
      <c r="D6" s="428"/>
      <c r="E6" s="428"/>
      <c r="F6" s="428"/>
      <c r="G6" s="428"/>
      <c r="H6" s="428"/>
      <c r="I6" s="428"/>
      <c r="J6" s="428"/>
      <c r="K6" s="301"/>
    </row>
    <row r="7" spans="2:11" ht="15" customHeight="1">
      <c r="B7" s="304"/>
      <c r="C7" s="428" t="s">
        <v>3409</v>
      </c>
      <c r="D7" s="428"/>
      <c r="E7" s="428"/>
      <c r="F7" s="428"/>
      <c r="G7" s="428"/>
      <c r="H7" s="428"/>
      <c r="I7" s="428"/>
      <c r="J7" s="428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28" t="s">
        <v>3410</v>
      </c>
      <c r="D9" s="428"/>
      <c r="E9" s="428"/>
      <c r="F9" s="428"/>
      <c r="G9" s="428"/>
      <c r="H9" s="428"/>
      <c r="I9" s="428"/>
      <c r="J9" s="428"/>
      <c r="K9" s="301"/>
    </row>
    <row r="10" spans="2:11" ht="15" customHeight="1">
      <c r="B10" s="304"/>
      <c r="C10" s="303"/>
      <c r="D10" s="428" t="s">
        <v>3411</v>
      </c>
      <c r="E10" s="428"/>
      <c r="F10" s="428"/>
      <c r="G10" s="428"/>
      <c r="H10" s="428"/>
      <c r="I10" s="428"/>
      <c r="J10" s="428"/>
      <c r="K10" s="301"/>
    </row>
    <row r="11" spans="2:11" ht="15" customHeight="1">
      <c r="B11" s="304"/>
      <c r="C11" s="305"/>
      <c r="D11" s="428" t="s">
        <v>3412</v>
      </c>
      <c r="E11" s="428"/>
      <c r="F11" s="428"/>
      <c r="G11" s="428"/>
      <c r="H11" s="428"/>
      <c r="I11" s="428"/>
      <c r="J11" s="428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28" t="s">
        <v>3413</v>
      </c>
      <c r="E13" s="428"/>
      <c r="F13" s="428"/>
      <c r="G13" s="428"/>
      <c r="H13" s="428"/>
      <c r="I13" s="428"/>
      <c r="J13" s="428"/>
      <c r="K13" s="301"/>
    </row>
    <row r="14" spans="2:11" ht="15" customHeight="1">
      <c r="B14" s="304"/>
      <c r="C14" s="305"/>
      <c r="D14" s="428" t="s">
        <v>3414</v>
      </c>
      <c r="E14" s="428"/>
      <c r="F14" s="428"/>
      <c r="G14" s="428"/>
      <c r="H14" s="428"/>
      <c r="I14" s="428"/>
      <c r="J14" s="428"/>
      <c r="K14" s="301"/>
    </row>
    <row r="15" spans="2:11" ht="15" customHeight="1">
      <c r="B15" s="304"/>
      <c r="C15" s="305"/>
      <c r="D15" s="428" t="s">
        <v>3415</v>
      </c>
      <c r="E15" s="428"/>
      <c r="F15" s="428"/>
      <c r="G15" s="428"/>
      <c r="H15" s="428"/>
      <c r="I15" s="428"/>
      <c r="J15" s="428"/>
      <c r="K15" s="301"/>
    </row>
    <row r="16" spans="2:11" ht="15" customHeight="1">
      <c r="B16" s="304"/>
      <c r="C16" s="305"/>
      <c r="D16" s="305"/>
      <c r="E16" s="306" t="s">
        <v>76</v>
      </c>
      <c r="F16" s="428" t="s">
        <v>3416</v>
      </c>
      <c r="G16" s="428"/>
      <c r="H16" s="428"/>
      <c r="I16" s="428"/>
      <c r="J16" s="428"/>
      <c r="K16" s="301"/>
    </row>
    <row r="17" spans="2:11" ht="15" customHeight="1">
      <c r="B17" s="304"/>
      <c r="C17" s="305"/>
      <c r="D17" s="305"/>
      <c r="E17" s="306" t="s">
        <v>3417</v>
      </c>
      <c r="F17" s="428" t="s">
        <v>3418</v>
      </c>
      <c r="G17" s="428"/>
      <c r="H17" s="428"/>
      <c r="I17" s="428"/>
      <c r="J17" s="428"/>
      <c r="K17" s="301"/>
    </row>
    <row r="18" spans="2:11" ht="15" customHeight="1">
      <c r="B18" s="304"/>
      <c r="C18" s="305"/>
      <c r="D18" s="305"/>
      <c r="E18" s="306" t="s">
        <v>3419</v>
      </c>
      <c r="F18" s="428" t="s">
        <v>3420</v>
      </c>
      <c r="G18" s="428"/>
      <c r="H18" s="428"/>
      <c r="I18" s="428"/>
      <c r="J18" s="428"/>
      <c r="K18" s="301"/>
    </row>
    <row r="19" spans="2:11" ht="15" customHeight="1">
      <c r="B19" s="304"/>
      <c r="C19" s="305"/>
      <c r="D19" s="305"/>
      <c r="E19" s="306" t="s">
        <v>3421</v>
      </c>
      <c r="F19" s="428" t="s">
        <v>3422</v>
      </c>
      <c r="G19" s="428"/>
      <c r="H19" s="428"/>
      <c r="I19" s="428"/>
      <c r="J19" s="428"/>
      <c r="K19" s="301"/>
    </row>
    <row r="20" spans="2:11" ht="15" customHeight="1">
      <c r="B20" s="304"/>
      <c r="C20" s="305"/>
      <c r="D20" s="305"/>
      <c r="E20" s="306" t="s">
        <v>3423</v>
      </c>
      <c r="F20" s="428" t="s">
        <v>3189</v>
      </c>
      <c r="G20" s="428"/>
      <c r="H20" s="428"/>
      <c r="I20" s="428"/>
      <c r="J20" s="428"/>
      <c r="K20" s="301"/>
    </row>
    <row r="21" spans="2:11" ht="15" customHeight="1">
      <c r="B21" s="304"/>
      <c r="C21" s="305"/>
      <c r="D21" s="305"/>
      <c r="E21" s="306" t="s">
        <v>83</v>
      </c>
      <c r="F21" s="428" t="s">
        <v>3424</v>
      </c>
      <c r="G21" s="428"/>
      <c r="H21" s="428"/>
      <c r="I21" s="428"/>
      <c r="J21" s="428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28" t="s">
        <v>3425</v>
      </c>
      <c r="D23" s="428"/>
      <c r="E23" s="428"/>
      <c r="F23" s="428"/>
      <c r="G23" s="428"/>
      <c r="H23" s="428"/>
      <c r="I23" s="428"/>
      <c r="J23" s="428"/>
      <c r="K23" s="301"/>
    </row>
    <row r="24" spans="2:11" ht="15" customHeight="1">
      <c r="B24" s="304"/>
      <c r="C24" s="428" t="s">
        <v>3426</v>
      </c>
      <c r="D24" s="428"/>
      <c r="E24" s="428"/>
      <c r="F24" s="428"/>
      <c r="G24" s="428"/>
      <c r="H24" s="428"/>
      <c r="I24" s="428"/>
      <c r="J24" s="428"/>
      <c r="K24" s="301"/>
    </row>
    <row r="25" spans="2:11" ht="15" customHeight="1">
      <c r="B25" s="304"/>
      <c r="C25" s="303"/>
      <c r="D25" s="428" t="s">
        <v>3427</v>
      </c>
      <c r="E25" s="428"/>
      <c r="F25" s="428"/>
      <c r="G25" s="428"/>
      <c r="H25" s="428"/>
      <c r="I25" s="428"/>
      <c r="J25" s="428"/>
      <c r="K25" s="301"/>
    </row>
    <row r="26" spans="2:11" ht="15" customHeight="1">
      <c r="B26" s="304"/>
      <c r="C26" s="305"/>
      <c r="D26" s="428" t="s">
        <v>3428</v>
      </c>
      <c r="E26" s="428"/>
      <c r="F26" s="428"/>
      <c r="G26" s="428"/>
      <c r="H26" s="428"/>
      <c r="I26" s="428"/>
      <c r="J26" s="428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28" t="s">
        <v>3429</v>
      </c>
      <c r="E28" s="428"/>
      <c r="F28" s="428"/>
      <c r="G28" s="428"/>
      <c r="H28" s="428"/>
      <c r="I28" s="428"/>
      <c r="J28" s="428"/>
      <c r="K28" s="301"/>
    </row>
    <row r="29" spans="2:11" ht="15" customHeight="1">
      <c r="B29" s="304"/>
      <c r="C29" s="305"/>
      <c r="D29" s="428" t="s">
        <v>3430</v>
      </c>
      <c r="E29" s="428"/>
      <c r="F29" s="428"/>
      <c r="G29" s="428"/>
      <c r="H29" s="428"/>
      <c r="I29" s="428"/>
      <c r="J29" s="428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28" t="s">
        <v>3431</v>
      </c>
      <c r="E31" s="428"/>
      <c r="F31" s="428"/>
      <c r="G31" s="428"/>
      <c r="H31" s="428"/>
      <c r="I31" s="428"/>
      <c r="J31" s="428"/>
      <c r="K31" s="301"/>
    </row>
    <row r="32" spans="2:11" ht="15" customHeight="1">
      <c r="B32" s="304"/>
      <c r="C32" s="305"/>
      <c r="D32" s="428" t="s">
        <v>3432</v>
      </c>
      <c r="E32" s="428"/>
      <c r="F32" s="428"/>
      <c r="G32" s="428"/>
      <c r="H32" s="428"/>
      <c r="I32" s="428"/>
      <c r="J32" s="428"/>
      <c r="K32" s="301"/>
    </row>
    <row r="33" spans="2:11" ht="15" customHeight="1">
      <c r="B33" s="304"/>
      <c r="C33" s="305"/>
      <c r="D33" s="428" t="s">
        <v>3433</v>
      </c>
      <c r="E33" s="428"/>
      <c r="F33" s="428"/>
      <c r="G33" s="428"/>
      <c r="H33" s="428"/>
      <c r="I33" s="428"/>
      <c r="J33" s="428"/>
      <c r="K33" s="301"/>
    </row>
    <row r="34" spans="2:11" ht="15" customHeight="1">
      <c r="B34" s="304"/>
      <c r="C34" s="305"/>
      <c r="D34" s="303"/>
      <c r="E34" s="307" t="s">
        <v>180</v>
      </c>
      <c r="F34" s="303"/>
      <c r="G34" s="428" t="s">
        <v>3434</v>
      </c>
      <c r="H34" s="428"/>
      <c r="I34" s="428"/>
      <c r="J34" s="428"/>
      <c r="K34" s="301"/>
    </row>
    <row r="35" spans="2:11" ht="30.75" customHeight="1">
      <c r="B35" s="304"/>
      <c r="C35" s="305"/>
      <c r="D35" s="303"/>
      <c r="E35" s="307" t="s">
        <v>3435</v>
      </c>
      <c r="F35" s="303"/>
      <c r="G35" s="428" t="s">
        <v>3436</v>
      </c>
      <c r="H35" s="428"/>
      <c r="I35" s="428"/>
      <c r="J35" s="428"/>
      <c r="K35" s="301"/>
    </row>
    <row r="36" spans="2:11" ht="15" customHeight="1">
      <c r="B36" s="304"/>
      <c r="C36" s="305"/>
      <c r="D36" s="303"/>
      <c r="E36" s="307" t="s">
        <v>51</v>
      </c>
      <c r="F36" s="303"/>
      <c r="G36" s="428" t="s">
        <v>3437</v>
      </c>
      <c r="H36" s="428"/>
      <c r="I36" s="428"/>
      <c r="J36" s="428"/>
      <c r="K36" s="301"/>
    </row>
    <row r="37" spans="2:11" ht="15" customHeight="1">
      <c r="B37" s="304"/>
      <c r="C37" s="305"/>
      <c r="D37" s="303"/>
      <c r="E37" s="307" t="s">
        <v>181</v>
      </c>
      <c r="F37" s="303"/>
      <c r="G37" s="428" t="s">
        <v>3438</v>
      </c>
      <c r="H37" s="428"/>
      <c r="I37" s="428"/>
      <c r="J37" s="428"/>
      <c r="K37" s="301"/>
    </row>
    <row r="38" spans="2:11" ht="15" customHeight="1">
      <c r="B38" s="304"/>
      <c r="C38" s="305"/>
      <c r="D38" s="303"/>
      <c r="E38" s="307" t="s">
        <v>182</v>
      </c>
      <c r="F38" s="303"/>
      <c r="G38" s="428" t="s">
        <v>3439</v>
      </c>
      <c r="H38" s="428"/>
      <c r="I38" s="428"/>
      <c r="J38" s="428"/>
      <c r="K38" s="301"/>
    </row>
    <row r="39" spans="2:11" ht="15" customHeight="1">
      <c r="B39" s="304"/>
      <c r="C39" s="305"/>
      <c r="D39" s="303"/>
      <c r="E39" s="307" t="s">
        <v>183</v>
      </c>
      <c r="F39" s="303"/>
      <c r="G39" s="428" t="s">
        <v>3440</v>
      </c>
      <c r="H39" s="428"/>
      <c r="I39" s="428"/>
      <c r="J39" s="428"/>
      <c r="K39" s="301"/>
    </row>
    <row r="40" spans="2:11" ht="15" customHeight="1">
      <c r="B40" s="304"/>
      <c r="C40" s="305"/>
      <c r="D40" s="303"/>
      <c r="E40" s="307" t="s">
        <v>3441</v>
      </c>
      <c r="F40" s="303"/>
      <c r="G40" s="428" t="s">
        <v>3442</v>
      </c>
      <c r="H40" s="428"/>
      <c r="I40" s="428"/>
      <c r="J40" s="428"/>
      <c r="K40" s="301"/>
    </row>
    <row r="41" spans="2:11" ht="15" customHeight="1">
      <c r="B41" s="304"/>
      <c r="C41" s="305"/>
      <c r="D41" s="303"/>
      <c r="E41" s="307"/>
      <c r="F41" s="303"/>
      <c r="G41" s="428" t="s">
        <v>3443</v>
      </c>
      <c r="H41" s="428"/>
      <c r="I41" s="428"/>
      <c r="J41" s="428"/>
      <c r="K41" s="301"/>
    </row>
    <row r="42" spans="2:11" ht="15" customHeight="1">
      <c r="B42" s="304"/>
      <c r="C42" s="305"/>
      <c r="D42" s="303"/>
      <c r="E42" s="307" t="s">
        <v>3444</v>
      </c>
      <c r="F42" s="303"/>
      <c r="G42" s="428" t="s">
        <v>3445</v>
      </c>
      <c r="H42" s="428"/>
      <c r="I42" s="428"/>
      <c r="J42" s="428"/>
      <c r="K42" s="301"/>
    </row>
    <row r="43" spans="2:11" ht="15" customHeight="1">
      <c r="B43" s="304"/>
      <c r="C43" s="305"/>
      <c r="D43" s="303"/>
      <c r="E43" s="307" t="s">
        <v>185</v>
      </c>
      <c r="F43" s="303"/>
      <c r="G43" s="428" t="s">
        <v>3446</v>
      </c>
      <c r="H43" s="428"/>
      <c r="I43" s="428"/>
      <c r="J43" s="428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28" t="s">
        <v>3447</v>
      </c>
      <c r="E45" s="428"/>
      <c r="F45" s="428"/>
      <c r="G45" s="428"/>
      <c r="H45" s="428"/>
      <c r="I45" s="428"/>
      <c r="J45" s="428"/>
      <c r="K45" s="301"/>
    </row>
    <row r="46" spans="2:11" ht="15" customHeight="1">
      <c r="B46" s="304"/>
      <c r="C46" s="305"/>
      <c r="D46" s="305"/>
      <c r="E46" s="428" t="s">
        <v>3448</v>
      </c>
      <c r="F46" s="428"/>
      <c r="G46" s="428"/>
      <c r="H46" s="428"/>
      <c r="I46" s="428"/>
      <c r="J46" s="428"/>
      <c r="K46" s="301"/>
    </row>
    <row r="47" spans="2:11" ht="15" customHeight="1">
      <c r="B47" s="304"/>
      <c r="C47" s="305"/>
      <c r="D47" s="305"/>
      <c r="E47" s="428" t="s">
        <v>3449</v>
      </c>
      <c r="F47" s="428"/>
      <c r="G47" s="428"/>
      <c r="H47" s="428"/>
      <c r="I47" s="428"/>
      <c r="J47" s="428"/>
      <c r="K47" s="301"/>
    </row>
    <row r="48" spans="2:11" ht="15" customHeight="1">
      <c r="B48" s="304"/>
      <c r="C48" s="305"/>
      <c r="D48" s="305"/>
      <c r="E48" s="428" t="s">
        <v>3450</v>
      </c>
      <c r="F48" s="428"/>
      <c r="G48" s="428"/>
      <c r="H48" s="428"/>
      <c r="I48" s="428"/>
      <c r="J48" s="428"/>
      <c r="K48" s="301"/>
    </row>
    <row r="49" spans="2:11" ht="15" customHeight="1">
      <c r="B49" s="304"/>
      <c r="C49" s="305"/>
      <c r="D49" s="428" t="s">
        <v>3451</v>
      </c>
      <c r="E49" s="428"/>
      <c r="F49" s="428"/>
      <c r="G49" s="428"/>
      <c r="H49" s="428"/>
      <c r="I49" s="428"/>
      <c r="J49" s="428"/>
      <c r="K49" s="301"/>
    </row>
    <row r="50" spans="2:11" ht="25.5" customHeight="1">
      <c r="B50" s="300"/>
      <c r="C50" s="429" t="s">
        <v>3452</v>
      </c>
      <c r="D50" s="429"/>
      <c r="E50" s="429"/>
      <c r="F50" s="429"/>
      <c r="G50" s="429"/>
      <c r="H50" s="429"/>
      <c r="I50" s="429"/>
      <c r="J50" s="429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28" t="s">
        <v>3453</v>
      </c>
      <c r="D52" s="428"/>
      <c r="E52" s="428"/>
      <c r="F52" s="428"/>
      <c r="G52" s="428"/>
      <c r="H52" s="428"/>
      <c r="I52" s="428"/>
      <c r="J52" s="428"/>
      <c r="K52" s="301"/>
    </row>
    <row r="53" spans="2:11" ht="15" customHeight="1">
      <c r="B53" s="300"/>
      <c r="C53" s="428" t="s">
        <v>3454</v>
      </c>
      <c r="D53" s="428"/>
      <c r="E53" s="428"/>
      <c r="F53" s="428"/>
      <c r="G53" s="428"/>
      <c r="H53" s="428"/>
      <c r="I53" s="428"/>
      <c r="J53" s="428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28" t="s">
        <v>3455</v>
      </c>
      <c r="D55" s="428"/>
      <c r="E55" s="428"/>
      <c r="F55" s="428"/>
      <c r="G55" s="428"/>
      <c r="H55" s="428"/>
      <c r="I55" s="428"/>
      <c r="J55" s="428"/>
      <c r="K55" s="301"/>
    </row>
    <row r="56" spans="2:11" ht="15" customHeight="1">
      <c r="B56" s="300"/>
      <c r="C56" s="305"/>
      <c r="D56" s="428" t="s">
        <v>3456</v>
      </c>
      <c r="E56" s="428"/>
      <c r="F56" s="428"/>
      <c r="G56" s="428"/>
      <c r="H56" s="428"/>
      <c r="I56" s="428"/>
      <c r="J56" s="428"/>
      <c r="K56" s="301"/>
    </row>
    <row r="57" spans="2:11" ht="15" customHeight="1">
      <c r="B57" s="300"/>
      <c r="C57" s="305"/>
      <c r="D57" s="428" t="s">
        <v>3457</v>
      </c>
      <c r="E57" s="428"/>
      <c r="F57" s="428"/>
      <c r="G57" s="428"/>
      <c r="H57" s="428"/>
      <c r="I57" s="428"/>
      <c r="J57" s="428"/>
      <c r="K57" s="301"/>
    </row>
    <row r="58" spans="2:11" ht="15" customHeight="1">
      <c r="B58" s="300"/>
      <c r="C58" s="305"/>
      <c r="D58" s="428" t="s">
        <v>3458</v>
      </c>
      <c r="E58" s="428"/>
      <c r="F58" s="428"/>
      <c r="G58" s="428"/>
      <c r="H58" s="428"/>
      <c r="I58" s="428"/>
      <c r="J58" s="428"/>
      <c r="K58" s="301"/>
    </row>
    <row r="59" spans="2:11" ht="15" customHeight="1">
      <c r="B59" s="300"/>
      <c r="C59" s="305"/>
      <c r="D59" s="428" t="s">
        <v>3459</v>
      </c>
      <c r="E59" s="428"/>
      <c r="F59" s="428"/>
      <c r="G59" s="428"/>
      <c r="H59" s="428"/>
      <c r="I59" s="428"/>
      <c r="J59" s="428"/>
      <c r="K59" s="301"/>
    </row>
    <row r="60" spans="2:11" ht="15" customHeight="1">
      <c r="B60" s="300"/>
      <c r="C60" s="305"/>
      <c r="D60" s="427" t="s">
        <v>3460</v>
      </c>
      <c r="E60" s="427"/>
      <c r="F60" s="427"/>
      <c r="G60" s="427"/>
      <c r="H60" s="427"/>
      <c r="I60" s="427"/>
      <c r="J60" s="427"/>
      <c r="K60" s="301"/>
    </row>
    <row r="61" spans="2:11" ht="15" customHeight="1">
      <c r="B61" s="300"/>
      <c r="C61" s="305"/>
      <c r="D61" s="428" t="s">
        <v>3461</v>
      </c>
      <c r="E61" s="428"/>
      <c r="F61" s="428"/>
      <c r="G61" s="428"/>
      <c r="H61" s="428"/>
      <c r="I61" s="428"/>
      <c r="J61" s="428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28" t="s">
        <v>3462</v>
      </c>
      <c r="E63" s="428"/>
      <c r="F63" s="428"/>
      <c r="G63" s="428"/>
      <c r="H63" s="428"/>
      <c r="I63" s="428"/>
      <c r="J63" s="428"/>
      <c r="K63" s="301"/>
    </row>
    <row r="64" spans="2:11" ht="15" customHeight="1">
      <c r="B64" s="300"/>
      <c r="C64" s="305"/>
      <c r="D64" s="427" t="s">
        <v>3463</v>
      </c>
      <c r="E64" s="427"/>
      <c r="F64" s="427"/>
      <c r="G64" s="427"/>
      <c r="H64" s="427"/>
      <c r="I64" s="427"/>
      <c r="J64" s="427"/>
      <c r="K64" s="301"/>
    </row>
    <row r="65" spans="2:11" ht="15" customHeight="1">
      <c r="B65" s="300"/>
      <c r="C65" s="305"/>
      <c r="D65" s="428" t="s">
        <v>3464</v>
      </c>
      <c r="E65" s="428"/>
      <c r="F65" s="428"/>
      <c r="G65" s="428"/>
      <c r="H65" s="428"/>
      <c r="I65" s="428"/>
      <c r="J65" s="428"/>
      <c r="K65" s="301"/>
    </row>
    <row r="66" spans="2:11" ht="15" customHeight="1">
      <c r="B66" s="300"/>
      <c r="C66" s="305"/>
      <c r="D66" s="428" t="s">
        <v>3465</v>
      </c>
      <c r="E66" s="428"/>
      <c r="F66" s="428"/>
      <c r="G66" s="428"/>
      <c r="H66" s="428"/>
      <c r="I66" s="428"/>
      <c r="J66" s="428"/>
      <c r="K66" s="301"/>
    </row>
    <row r="67" spans="2:11" ht="15" customHeight="1">
      <c r="B67" s="300"/>
      <c r="C67" s="305"/>
      <c r="D67" s="428" t="s">
        <v>3466</v>
      </c>
      <c r="E67" s="428"/>
      <c r="F67" s="428"/>
      <c r="G67" s="428"/>
      <c r="H67" s="428"/>
      <c r="I67" s="428"/>
      <c r="J67" s="428"/>
      <c r="K67" s="301"/>
    </row>
    <row r="68" spans="2:11" ht="15" customHeight="1">
      <c r="B68" s="300"/>
      <c r="C68" s="305"/>
      <c r="D68" s="428" t="s">
        <v>3467</v>
      </c>
      <c r="E68" s="428"/>
      <c r="F68" s="428"/>
      <c r="G68" s="428"/>
      <c r="H68" s="428"/>
      <c r="I68" s="428"/>
      <c r="J68" s="428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6" t="s">
        <v>136</v>
      </c>
      <c r="D73" s="426"/>
      <c r="E73" s="426"/>
      <c r="F73" s="426"/>
      <c r="G73" s="426"/>
      <c r="H73" s="426"/>
      <c r="I73" s="426"/>
      <c r="J73" s="426"/>
      <c r="K73" s="318"/>
    </row>
    <row r="74" spans="2:11" ht="17.25" customHeight="1">
      <c r="B74" s="317"/>
      <c r="C74" s="319" t="s">
        <v>3468</v>
      </c>
      <c r="D74" s="319"/>
      <c r="E74" s="319"/>
      <c r="F74" s="319" t="s">
        <v>3469</v>
      </c>
      <c r="G74" s="320"/>
      <c r="H74" s="319" t="s">
        <v>181</v>
      </c>
      <c r="I74" s="319" t="s">
        <v>55</v>
      </c>
      <c r="J74" s="319" t="s">
        <v>3470</v>
      </c>
      <c r="K74" s="318"/>
    </row>
    <row r="75" spans="2:11" ht="17.25" customHeight="1">
      <c r="B75" s="317"/>
      <c r="C75" s="321" t="s">
        <v>3471</v>
      </c>
      <c r="D75" s="321"/>
      <c r="E75" s="321"/>
      <c r="F75" s="322" t="s">
        <v>3472</v>
      </c>
      <c r="G75" s="323"/>
      <c r="H75" s="321"/>
      <c r="I75" s="321"/>
      <c r="J75" s="321" t="s">
        <v>3473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51</v>
      </c>
      <c r="D77" s="324"/>
      <c r="E77" s="324"/>
      <c r="F77" s="326" t="s">
        <v>3474</v>
      </c>
      <c r="G77" s="325"/>
      <c r="H77" s="307" t="s">
        <v>3475</v>
      </c>
      <c r="I77" s="307" t="s">
        <v>3476</v>
      </c>
      <c r="J77" s="307">
        <v>20</v>
      </c>
      <c r="K77" s="318"/>
    </row>
    <row r="78" spans="2:11" ht="15" customHeight="1">
      <c r="B78" s="317"/>
      <c r="C78" s="307" t="s">
        <v>3477</v>
      </c>
      <c r="D78" s="307"/>
      <c r="E78" s="307"/>
      <c r="F78" s="326" t="s">
        <v>3474</v>
      </c>
      <c r="G78" s="325"/>
      <c r="H78" s="307" t="s">
        <v>3478</v>
      </c>
      <c r="I78" s="307" t="s">
        <v>3476</v>
      </c>
      <c r="J78" s="307">
        <v>120</v>
      </c>
      <c r="K78" s="318"/>
    </row>
    <row r="79" spans="2:11" ht="15" customHeight="1">
      <c r="B79" s="327"/>
      <c r="C79" s="307" t="s">
        <v>3479</v>
      </c>
      <c r="D79" s="307"/>
      <c r="E79" s="307"/>
      <c r="F79" s="326" t="s">
        <v>3480</v>
      </c>
      <c r="G79" s="325"/>
      <c r="H79" s="307" t="s">
        <v>3481</v>
      </c>
      <c r="I79" s="307" t="s">
        <v>3476</v>
      </c>
      <c r="J79" s="307">
        <v>50</v>
      </c>
      <c r="K79" s="318"/>
    </row>
    <row r="80" spans="2:11" ht="15" customHeight="1">
      <c r="B80" s="327"/>
      <c r="C80" s="307" t="s">
        <v>3482</v>
      </c>
      <c r="D80" s="307"/>
      <c r="E80" s="307"/>
      <c r="F80" s="326" t="s">
        <v>3474</v>
      </c>
      <c r="G80" s="325"/>
      <c r="H80" s="307" t="s">
        <v>3483</v>
      </c>
      <c r="I80" s="307" t="s">
        <v>3484</v>
      </c>
      <c r="J80" s="307"/>
      <c r="K80" s="318"/>
    </row>
    <row r="81" spans="2:11" ht="15" customHeight="1">
      <c r="B81" s="327"/>
      <c r="C81" s="328" t="s">
        <v>3485</v>
      </c>
      <c r="D81" s="328"/>
      <c r="E81" s="328"/>
      <c r="F81" s="329" t="s">
        <v>3480</v>
      </c>
      <c r="G81" s="328"/>
      <c r="H81" s="328" t="s">
        <v>3486</v>
      </c>
      <c r="I81" s="328" t="s">
        <v>3476</v>
      </c>
      <c r="J81" s="328">
        <v>15</v>
      </c>
      <c r="K81" s="318"/>
    </row>
    <row r="82" spans="2:11" ht="15" customHeight="1">
      <c r="B82" s="327"/>
      <c r="C82" s="328" t="s">
        <v>3487</v>
      </c>
      <c r="D82" s="328"/>
      <c r="E82" s="328"/>
      <c r="F82" s="329" t="s">
        <v>3480</v>
      </c>
      <c r="G82" s="328"/>
      <c r="H82" s="328" t="s">
        <v>3488</v>
      </c>
      <c r="I82" s="328" t="s">
        <v>3476</v>
      </c>
      <c r="J82" s="328">
        <v>15</v>
      </c>
      <c r="K82" s="318"/>
    </row>
    <row r="83" spans="2:11" ht="15" customHeight="1">
      <c r="B83" s="327"/>
      <c r="C83" s="328" t="s">
        <v>3489</v>
      </c>
      <c r="D83" s="328"/>
      <c r="E83" s="328"/>
      <c r="F83" s="329" t="s">
        <v>3480</v>
      </c>
      <c r="G83" s="328"/>
      <c r="H83" s="328" t="s">
        <v>3490</v>
      </c>
      <c r="I83" s="328" t="s">
        <v>3476</v>
      </c>
      <c r="J83" s="328">
        <v>20</v>
      </c>
      <c r="K83" s="318"/>
    </row>
    <row r="84" spans="2:11" ht="15" customHeight="1">
      <c r="B84" s="327"/>
      <c r="C84" s="328" t="s">
        <v>3491</v>
      </c>
      <c r="D84" s="328"/>
      <c r="E84" s="328"/>
      <c r="F84" s="329" t="s">
        <v>3480</v>
      </c>
      <c r="G84" s="328"/>
      <c r="H84" s="328" t="s">
        <v>3492</v>
      </c>
      <c r="I84" s="328" t="s">
        <v>3476</v>
      </c>
      <c r="J84" s="328">
        <v>20</v>
      </c>
      <c r="K84" s="318"/>
    </row>
    <row r="85" spans="2:11" ht="15" customHeight="1">
      <c r="B85" s="327"/>
      <c r="C85" s="307" t="s">
        <v>3493</v>
      </c>
      <c r="D85" s="307"/>
      <c r="E85" s="307"/>
      <c r="F85" s="326" t="s">
        <v>3480</v>
      </c>
      <c r="G85" s="325"/>
      <c r="H85" s="307" t="s">
        <v>3494</v>
      </c>
      <c r="I85" s="307" t="s">
        <v>3476</v>
      </c>
      <c r="J85" s="307">
        <v>50</v>
      </c>
      <c r="K85" s="318"/>
    </row>
    <row r="86" spans="2:11" ht="15" customHeight="1">
      <c r="B86" s="327"/>
      <c r="C86" s="307" t="s">
        <v>3495</v>
      </c>
      <c r="D86" s="307"/>
      <c r="E86" s="307"/>
      <c r="F86" s="326" t="s">
        <v>3480</v>
      </c>
      <c r="G86" s="325"/>
      <c r="H86" s="307" t="s">
        <v>3496</v>
      </c>
      <c r="I86" s="307" t="s">
        <v>3476</v>
      </c>
      <c r="J86" s="307">
        <v>20</v>
      </c>
      <c r="K86" s="318"/>
    </row>
    <row r="87" spans="2:11" ht="15" customHeight="1">
      <c r="B87" s="327"/>
      <c r="C87" s="307" t="s">
        <v>3497</v>
      </c>
      <c r="D87" s="307"/>
      <c r="E87" s="307"/>
      <c r="F87" s="326" t="s">
        <v>3480</v>
      </c>
      <c r="G87" s="325"/>
      <c r="H87" s="307" t="s">
        <v>3498</v>
      </c>
      <c r="I87" s="307" t="s">
        <v>3476</v>
      </c>
      <c r="J87" s="307">
        <v>20</v>
      </c>
      <c r="K87" s="318"/>
    </row>
    <row r="88" spans="2:11" ht="15" customHeight="1">
      <c r="B88" s="327"/>
      <c r="C88" s="307" t="s">
        <v>3499</v>
      </c>
      <c r="D88" s="307"/>
      <c r="E88" s="307"/>
      <c r="F88" s="326" t="s">
        <v>3480</v>
      </c>
      <c r="G88" s="325"/>
      <c r="H88" s="307" t="s">
        <v>3500</v>
      </c>
      <c r="I88" s="307" t="s">
        <v>3476</v>
      </c>
      <c r="J88" s="307">
        <v>50</v>
      </c>
      <c r="K88" s="318"/>
    </row>
    <row r="89" spans="2:11" ht="15" customHeight="1">
      <c r="B89" s="327"/>
      <c r="C89" s="307" t="s">
        <v>3501</v>
      </c>
      <c r="D89" s="307"/>
      <c r="E89" s="307"/>
      <c r="F89" s="326" t="s">
        <v>3480</v>
      </c>
      <c r="G89" s="325"/>
      <c r="H89" s="307" t="s">
        <v>3501</v>
      </c>
      <c r="I89" s="307" t="s">
        <v>3476</v>
      </c>
      <c r="J89" s="307">
        <v>50</v>
      </c>
      <c r="K89" s="318"/>
    </row>
    <row r="90" spans="2:11" ht="15" customHeight="1">
      <c r="B90" s="327"/>
      <c r="C90" s="307" t="s">
        <v>186</v>
      </c>
      <c r="D90" s="307"/>
      <c r="E90" s="307"/>
      <c r="F90" s="326" t="s">
        <v>3480</v>
      </c>
      <c r="G90" s="325"/>
      <c r="H90" s="307" t="s">
        <v>3502</v>
      </c>
      <c r="I90" s="307" t="s">
        <v>3476</v>
      </c>
      <c r="J90" s="307">
        <v>255</v>
      </c>
      <c r="K90" s="318"/>
    </row>
    <row r="91" spans="2:11" ht="15" customHeight="1">
      <c r="B91" s="327"/>
      <c r="C91" s="307" t="s">
        <v>3503</v>
      </c>
      <c r="D91" s="307"/>
      <c r="E91" s="307"/>
      <c r="F91" s="326" t="s">
        <v>3474</v>
      </c>
      <c r="G91" s="325"/>
      <c r="H91" s="307" t="s">
        <v>3504</v>
      </c>
      <c r="I91" s="307" t="s">
        <v>3505</v>
      </c>
      <c r="J91" s="307"/>
      <c r="K91" s="318"/>
    </row>
    <row r="92" spans="2:11" ht="15" customHeight="1">
      <c r="B92" s="327"/>
      <c r="C92" s="307" t="s">
        <v>3506</v>
      </c>
      <c r="D92" s="307"/>
      <c r="E92" s="307"/>
      <c r="F92" s="326" t="s">
        <v>3474</v>
      </c>
      <c r="G92" s="325"/>
      <c r="H92" s="307" t="s">
        <v>3507</v>
      </c>
      <c r="I92" s="307" t="s">
        <v>3508</v>
      </c>
      <c r="J92" s="307"/>
      <c r="K92" s="318"/>
    </row>
    <row r="93" spans="2:11" ht="15" customHeight="1">
      <c r="B93" s="327"/>
      <c r="C93" s="307" t="s">
        <v>3509</v>
      </c>
      <c r="D93" s="307"/>
      <c r="E93" s="307"/>
      <c r="F93" s="326" t="s">
        <v>3474</v>
      </c>
      <c r="G93" s="325"/>
      <c r="H93" s="307" t="s">
        <v>3509</v>
      </c>
      <c r="I93" s="307" t="s">
        <v>3508</v>
      </c>
      <c r="J93" s="307"/>
      <c r="K93" s="318"/>
    </row>
    <row r="94" spans="2:11" ht="15" customHeight="1">
      <c r="B94" s="327"/>
      <c r="C94" s="307" t="s">
        <v>36</v>
      </c>
      <c r="D94" s="307"/>
      <c r="E94" s="307"/>
      <c r="F94" s="326" t="s">
        <v>3474</v>
      </c>
      <c r="G94" s="325"/>
      <c r="H94" s="307" t="s">
        <v>3510</v>
      </c>
      <c r="I94" s="307" t="s">
        <v>3508</v>
      </c>
      <c r="J94" s="307"/>
      <c r="K94" s="318"/>
    </row>
    <row r="95" spans="2:11" ht="15" customHeight="1">
      <c r="B95" s="327"/>
      <c r="C95" s="307" t="s">
        <v>46</v>
      </c>
      <c r="D95" s="307"/>
      <c r="E95" s="307"/>
      <c r="F95" s="326" t="s">
        <v>3474</v>
      </c>
      <c r="G95" s="325"/>
      <c r="H95" s="307" t="s">
        <v>3511</v>
      </c>
      <c r="I95" s="307" t="s">
        <v>3508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6" t="s">
        <v>3512</v>
      </c>
      <c r="D100" s="426"/>
      <c r="E100" s="426"/>
      <c r="F100" s="426"/>
      <c r="G100" s="426"/>
      <c r="H100" s="426"/>
      <c r="I100" s="426"/>
      <c r="J100" s="426"/>
      <c r="K100" s="318"/>
    </row>
    <row r="101" spans="2:11" ht="17.25" customHeight="1">
      <c r="B101" s="317"/>
      <c r="C101" s="319" t="s">
        <v>3468</v>
      </c>
      <c r="D101" s="319"/>
      <c r="E101" s="319"/>
      <c r="F101" s="319" t="s">
        <v>3469</v>
      </c>
      <c r="G101" s="320"/>
      <c r="H101" s="319" t="s">
        <v>181</v>
      </c>
      <c r="I101" s="319" t="s">
        <v>55</v>
      </c>
      <c r="J101" s="319" t="s">
        <v>3470</v>
      </c>
      <c r="K101" s="318"/>
    </row>
    <row r="102" spans="2:11" ht="17.25" customHeight="1">
      <c r="B102" s="317"/>
      <c r="C102" s="321" t="s">
        <v>3471</v>
      </c>
      <c r="D102" s="321"/>
      <c r="E102" s="321"/>
      <c r="F102" s="322" t="s">
        <v>3472</v>
      </c>
      <c r="G102" s="323"/>
      <c r="H102" s="321"/>
      <c r="I102" s="321"/>
      <c r="J102" s="321" t="s">
        <v>3473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51</v>
      </c>
      <c r="D104" s="324"/>
      <c r="E104" s="324"/>
      <c r="F104" s="326" t="s">
        <v>3474</v>
      </c>
      <c r="G104" s="335"/>
      <c r="H104" s="307" t="s">
        <v>3513</v>
      </c>
      <c r="I104" s="307" t="s">
        <v>3476</v>
      </c>
      <c r="J104" s="307">
        <v>20</v>
      </c>
      <c r="K104" s="318"/>
    </row>
    <row r="105" spans="2:11" ht="15" customHeight="1">
      <c r="B105" s="317"/>
      <c r="C105" s="307" t="s">
        <v>3477</v>
      </c>
      <c r="D105" s="307"/>
      <c r="E105" s="307"/>
      <c r="F105" s="326" t="s">
        <v>3474</v>
      </c>
      <c r="G105" s="307"/>
      <c r="H105" s="307" t="s">
        <v>3513</v>
      </c>
      <c r="I105" s="307" t="s">
        <v>3476</v>
      </c>
      <c r="J105" s="307">
        <v>120</v>
      </c>
      <c r="K105" s="318"/>
    </row>
    <row r="106" spans="2:11" ht="15" customHeight="1">
      <c r="B106" s="327"/>
      <c r="C106" s="307" t="s">
        <v>3479</v>
      </c>
      <c r="D106" s="307"/>
      <c r="E106" s="307"/>
      <c r="F106" s="326" t="s">
        <v>3480</v>
      </c>
      <c r="G106" s="307"/>
      <c r="H106" s="307" t="s">
        <v>3513</v>
      </c>
      <c r="I106" s="307" t="s">
        <v>3476</v>
      </c>
      <c r="J106" s="307">
        <v>50</v>
      </c>
      <c r="K106" s="318"/>
    </row>
    <row r="107" spans="2:11" ht="15" customHeight="1">
      <c r="B107" s="327"/>
      <c r="C107" s="307" t="s">
        <v>3482</v>
      </c>
      <c r="D107" s="307"/>
      <c r="E107" s="307"/>
      <c r="F107" s="326" t="s">
        <v>3474</v>
      </c>
      <c r="G107" s="307"/>
      <c r="H107" s="307" t="s">
        <v>3513</v>
      </c>
      <c r="I107" s="307" t="s">
        <v>3484</v>
      </c>
      <c r="J107" s="307"/>
      <c r="K107" s="318"/>
    </row>
    <row r="108" spans="2:11" ht="15" customHeight="1">
      <c r="B108" s="327"/>
      <c r="C108" s="307" t="s">
        <v>3493</v>
      </c>
      <c r="D108" s="307"/>
      <c r="E108" s="307"/>
      <c r="F108" s="326" t="s">
        <v>3480</v>
      </c>
      <c r="G108" s="307"/>
      <c r="H108" s="307" t="s">
        <v>3513</v>
      </c>
      <c r="I108" s="307" t="s">
        <v>3476</v>
      </c>
      <c r="J108" s="307">
        <v>50</v>
      </c>
      <c r="K108" s="318"/>
    </row>
    <row r="109" spans="2:11" ht="15" customHeight="1">
      <c r="B109" s="327"/>
      <c r="C109" s="307" t="s">
        <v>3501</v>
      </c>
      <c r="D109" s="307"/>
      <c r="E109" s="307"/>
      <c r="F109" s="326" t="s">
        <v>3480</v>
      </c>
      <c r="G109" s="307"/>
      <c r="H109" s="307" t="s">
        <v>3513</v>
      </c>
      <c r="I109" s="307" t="s">
        <v>3476</v>
      </c>
      <c r="J109" s="307">
        <v>50</v>
      </c>
      <c r="K109" s="318"/>
    </row>
    <row r="110" spans="2:11" ht="15" customHeight="1">
      <c r="B110" s="327"/>
      <c r="C110" s="307" t="s">
        <v>3499</v>
      </c>
      <c r="D110" s="307"/>
      <c r="E110" s="307"/>
      <c r="F110" s="326" t="s">
        <v>3480</v>
      </c>
      <c r="G110" s="307"/>
      <c r="H110" s="307" t="s">
        <v>3513</v>
      </c>
      <c r="I110" s="307" t="s">
        <v>3476</v>
      </c>
      <c r="J110" s="307">
        <v>50</v>
      </c>
      <c r="K110" s="318"/>
    </row>
    <row r="111" spans="2:11" ht="15" customHeight="1">
      <c r="B111" s="327"/>
      <c r="C111" s="307" t="s">
        <v>51</v>
      </c>
      <c r="D111" s="307"/>
      <c r="E111" s="307"/>
      <c r="F111" s="326" t="s">
        <v>3474</v>
      </c>
      <c r="G111" s="307"/>
      <c r="H111" s="307" t="s">
        <v>3514</v>
      </c>
      <c r="I111" s="307" t="s">
        <v>3476</v>
      </c>
      <c r="J111" s="307">
        <v>20</v>
      </c>
      <c r="K111" s="318"/>
    </row>
    <row r="112" spans="2:11" ht="15" customHeight="1">
      <c r="B112" s="327"/>
      <c r="C112" s="307" t="s">
        <v>3515</v>
      </c>
      <c r="D112" s="307"/>
      <c r="E112" s="307"/>
      <c r="F112" s="326" t="s">
        <v>3474</v>
      </c>
      <c r="G112" s="307"/>
      <c r="H112" s="307" t="s">
        <v>3516</v>
      </c>
      <c r="I112" s="307" t="s">
        <v>3476</v>
      </c>
      <c r="J112" s="307">
        <v>120</v>
      </c>
      <c r="K112" s="318"/>
    </row>
    <row r="113" spans="2:11" ht="15" customHeight="1">
      <c r="B113" s="327"/>
      <c r="C113" s="307" t="s">
        <v>36</v>
      </c>
      <c r="D113" s="307"/>
      <c r="E113" s="307"/>
      <c r="F113" s="326" t="s">
        <v>3474</v>
      </c>
      <c r="G113" s="307"/>
      <c r="H113" s="307" t="s">
        <v>3517</v>
      </c>
      <c r="I113" s="307" t="s">
        <v>3508</v>
      </c>
      <c r="J113" s="307"/>
      <c r="K113" s="318"/>
    </row>
    <row r="114" spans="2:11" ht="15" customHeight="1">
      <c r="B114" s="327"/>
      <c r="C114" s="307" t="s">
        <v>46</v>
      </c>
      <c r="D114" s="307"/>
      <c r="E114" s="307"/>
      <c r="F114" s="326" t="s">
        <v>3474</v>
      </c>
      <c r="G114" s="307"/>
      <c r="H114" s="307" t="s">
        <v>3518</v>
      </c>
      <c r="I114" s="307" t="s">
        <v>3508</v>
      </c>
      <c r="J114" s="307"/>
      <c r="K114" s="318"/>
    </row>
    <row r="115" spans="2:11" ht="15" customHeight="1">
      <c r="B115" s="327"/>
      <c r="C115" s="307" t="s">
        <v>55</v>
      </c>
      <c r="D115" s="307"/>
      <c r="E115" s="307"/>
      <c r="F115" s="326" t="s">
        <v>3474</v>
      </c>
      <c r="G115" s="307"/>
      <c r="H115" s="307" t="s">
        <v>3519</v>
      </c>
      <c r="I115" s="307" t="s">
        <v>3520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5" t="s">
        <v>3521</v>
      </c>
      <c r="D120" s="425"/>
      <c r="E120" s="425"/>
      <c r="F120" s="425"/>
      <c r="G120" s="425"/>
      <c r="H120" s="425"/>
      <c r="I120" s="425"/>
      <c r="J120" s="425"/>
      <c r="K120" s="343"/>
    </row>
    <row r="121" spans="2:11" ht="17.25" customHeight="1">
      <c r="B121" s="344"/>
      <c r="C121" s="319" t="s">
        <v>3468</v>
      </c>
      <c r="D121" s="319"/>
      <c r="E121" s="319"/>
      <c r="F121" s="319" t="s">
        <v>3469</v>
      </c>
      <c r="G121" s="320"/>
      <c r="H121" s="319" t="s">
        <v>181</v>
      </c>
      <c r="I121" s="319" t="s">
        <v>55</v>
      </c>
      <c r="J121" s="319" t="s">
        <v>3470</v>
      </c>
      <c r="K121" s="345"/>
    </row>
    <row r="122" spans="2:11" ht="17.25" customHeight="1">
      <c r="B122" s="344"/>
      <c r="C122" s="321" t="s">
        <v>3471</v>
      </c>
      <c r="D122" s="321"/>
      <c r="E122" s="321"/>
      <c r="F122" s="322" t="s">
        <v>3472</v>
      </c>
      <c r="G122" s="323"/>
      <c r="H122" s="321"/>
      <c r="I122" s="321"/>
      <c r="J122" s="321" t="s">
        <v>3473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3477</v>
      </c>
      <c r="D124" s="324"/>
      <c r="E124" s="324"/>
      <c r="F124" s="326" t="s">
        <v>3474</v>
      </c>
      <c r="G124" s="307"/>
      <c r="H124" s="307" t="s">
        <v>3513</v>
      </c>
      <c r="I124" s="307" t="s">
        <v>3476</v>
      </c>
      <c r="J124" s="307">
        <v>120</v>
      </c>
      <c r="K124" s="348"/>
    </row>
    <row r="125" spans="2:11" ht="15" customHeight="1">
      <c r="B125" s="346"/>
      <c r="C125" s="307" t="s">
        <v>3522</v>
      </c>
      <c r="D125" s="307"/>
      <c r="E125" s="307"/>
      <c r="F125" s="326" t="s">
        <v>3474</v>
      </c>
      <c r="G125" s="307"/>
      <c r="H125" s="307" t="s">
        <v>3523</v>
      </c>
      <c r="I125" s="307" t="s">
        <v>3476</v>
      </c>
      <c r="J125" s="307" t="s">
        <v>3524</v>
      </c>
      <c r="K125" s="348"/>
    </row>
    <row r="126" spans="2:11" ht="15" customHeight="1">
      <c r="B126" s="346"/>
      <c r="C126" s="307" t="s">
        <v>83</v>
      </c>
      <c r="D126" s="307"/>
      <c r="E126" s="307"/>
      <c r="F126" s="326" t="s">
        <v>3474</v>
      </c>
      <c r="G126" s="307"/>
      <c r="H126" s="307" t="s">
        <v>3525</v>
      </c>
      <c r="I126" s="307" t="s">
        <v>3476</v>
      </c>
      <c r="J126" s="307" t="s">
        <v>3524</v>
      </c>
      <c r="K126" s="348"/>
    </row>
    <row r="127" spans="2:11" ht="15" customHeight="1">
      <c r="B127" s="346"/>
      <c r="C127" s="307" t="s">
        <v>3485</v>
      </c>
      <c r="D127" s="307"/>
      <c r="E127" s="307"/>
      <c r="F127" s="326" t="s">
        <v>3480</v>
      </c>
      <c r="G127" s="307"/>
      <c r="H127" s="307" t="s">
        <v>3486</v>
      </c>
      <c r="I127" s="307" t="s">
        <v>3476</v>
      </c>
      <c r="J127" s="307">
        <v>15</v>
      </c>
      <c r="K127" s="348"/>
    </row>
    <row r="128" spans="2:11" ht="15" customHeight="1">
      <c r="B128" s="346"/>
      <c r="C128" s="328" t="s">
        <v>3487</v>
      </c>
      <c r="D128" s="328"/>
      <c r="E128" s="328"/>
      <c r="F128" s="329" t="s">
        <v>3480</v>
      </c>
      <c r="G128" s="328"/>
      <c r="H128" s="328" t="s">
        <v>3488</v>
      </c>
      <c r="I128" s="328" t="s">
        <v>3476</v>
      </c>
      <c r="J128" s="328">
        <v>15</v>
      </c>
      <c r="K128" s="348"/>
    </row>
    <row r="129" spans="2:11" ht="15" customHeight="1">
      <c r="B129" s="346"/>
      <c r="C129" s="328" t="s">
        <v>3489</v>
      </c>
      <c r="D129" s="328"/>
      <c r="E129" s="328"/>
      <c r="F129" s="329" t="s">
        <v>3480</v>
      </c>
      <c r="G129" s="328"/>
      <c r="H129" s="328" t="s">
        <v>3490</v>
      </c>
      <c r="I129" s="328" t="s">
        <v>3476</v>
      </c>
      <c r="J129" s="328">
        <v>20</v>
      </c>
      <c r="K129" s="348"/>
    </row>
    <row r="130" spans="2:11" ht="15" customHeight="1">
      <c r="B130" s="346"/>
      <c r="C130" s="328" t="s">
        <v>3491</v>
      </c>
      <c r="D130" s="328"/>
      <c r="E130" s="328"/>
      <c r="F130" s="329" t="s">
        <v>3480</v>
      </c>
      <c r="G130" s="328"/>
      <c r="H130" s="328" t="s">
        <v>3492</v>
      </c>
      <c r="I130" s="328" t="s">
        <v>3476</v>
      </c>
      <c r="J130" s="328">
        <v>20</v>
      </c>
      <c r="K130" s="348"/>
    </row>
    <row r="131" spans="2:11" ht="15" customHeight="1">
      <c r="B131" s="346"/>
      <c r="C131" s="307" t="s">
        <v>3479</v>
      </c>
      <c r="D131" s="307"/>
      <c r="E131" s="307"/>
      <c r="F131" s="326" t="s">
        <v>3480</v>
      </c>
      <c r="G131" s="307"/>
      <c r="H131" s="307" t="s">
        <v>3513</v>
      </c>
      <c r="I131" s="307" t="s">
        <v>3476</v>
      </c>
      <c r="J131" s="307">
        <v>50</v>
      </c>
      <c r="K131" s="348"/>
    </row>
    <row r="132" spans="2:11" ht="15" customHeight="1">
      <c r="B132" s="346"/>
      <c r="C132" s="307" t="s">
        <v>3493</v>
      </c>
      <c r="D132" s="307"/>
      <c r="E132" s="307"/>
      <c r="F132" s="326" t="s">
        <v>3480</v>
      </c>
      <c r="G132" s="307"/>
      <c r="H132" s="307" t="s">
        <v>3513</v>
      </c>
      <c r="I132" s="307" t="s">
        <v>3476</v>
      </c>
      <c r="J132" s="307">
        <v>50</v>
      </c>
      <c r="K132" s="348"/>
    </row>
    <row r="133" spans="2:11" ht="15" customHeight="1">
      <c r="B133" s="346"/>
      <c r="C133" s="307" t="s">
        <v>3499</v>
      </c>
      <c r="D133" s="307"/>
      <c r="E133" s="307"/>
      <c r="F133" s="326" t="s">
        <v>3480</v>
      </c>
      <c r="G133" s="307"/>
      <c r="H133" s="307" t="s">
        <v>3513</v>
      </c>
      <c r="I133" s="307" t="s">
        <v>3476</v>
      </c>
      <c r="J133" s="307">
        <v>50</v>
      </c>
      <c r="K133" s="348"/>
    </row>
    <row r="134" spans="2:11" ht="15" customHeight="1">
      <c r="B134" s="346"/>
      <c r="C134" s="307" t="s">
        <v>3501</v>
      </c>
      <c r="D134" s="307"/>
      <c r="E134" s="307"/>
      <c r="F134" s="326" t="s">
        <v>3480</v>
      </c>
      <c r="G134" s="307"/>
      <c r="H134" s="307" t="s">
        <v>3513</v>
      </c>
      <c r="I134" s="307" t="s">
        <v>3476</v>
      </c>
      <c r="J134" s="307">
        <v>50</v>
      </c>
      <c r="K134" s="348"/>
    </row>
    <row r="135" spans="2:11" ht="15" customHeight="1">
      <c r="B135" s="346"/>
      <c r="C135" s="307" t="s">
        <v>186</v>
      </c>
      <c r="D135" s="307"/>
      <c r="E135" s="307"/>
      <c r="F135" s="326" t="s">
        <v>3480</v>
      </c>
      <c r="G135" s="307"/>
      <c r="H135" s="307" t="s">
        <v>3526</v>
      </c>
      <c r="I135" s="307" t="s">
        <v>3476</v>
      </c>
      <c r="J135" s="307">
        <v>255</v>
      </c>
      <c r="K135" s="348"/>
    </row>
    <row r="136" spans="2:11" ht="15" customHeight="1">
      <c r="B136" s="346"/>
      <c r="C136" s="307" t="s">
        <v>3503</v>
      </c>
      <c r="D136" s="307"/>
      <c r="E136" s="307"/>
      <c r="F136" s="326" t="s">
        <v>3474</v>
      </c>
      <c r="G136" s="307"/>
      <c r="H136" s="307" t="s">
        <v>3527</v>
      </c>
      <c r="I136" s="307" t="s">
        <v>3505</v>
      </c>
      <c r="J136" s="307"/>
      <c r="K136" s="348"/>
    </row>
    <row r="137" spans="2:11" ht="15" customHeight="1">
      <c r="B137" s="346"/>
      <c r="C137" s="307" t="s">
        <v>3506</v>
      </c>
      <c r="D137" s="307"/>
      <c r="E137" s="307"/>
      <c r="F137" s="326" t="s">
        <v>3474</v>
      </c>
      <c r="G137" s="307"/>
      <c r="H137" s="307" t="s">
        <v>3528</v>
      </c>
      <c r="I137" s="307" t="s">
        <v>3508</v>
      </c>
      <c r="J137" s="307"/>
      <c r="K137" s="348"/>
    </row>
    <row r="138" spans="2:11" ht="15" customHeight="1">
      <c r="B138" s="346"/>
      <c r="C138" s="307" t="s">
        <v>3509</v>
      </c>
      <c r="D138" s="307"/>
      <c r="E138" s="307"/>
      <c r="F138" s="326" t="s">
        <v>3474</v>
      </c>
      <c r="G138" s="307"/>
      <c r="H138" s="307" t="s">
        <v>3509</v>
      </c>
      <c r="I138" s="307" t="s">
        <v>3508</v>
      </c>
      <c r="J138" s="307"/>
      <c r="K138" s="348"/>
    </row>
    <row r="139" spans="2:11" ht="15" customHeight="1">
      <c r="B139" s="346"/>
      <c r="C139" s="307" t="s">
        <v>36</v>
      </c>
      <c r="D139" s="307"/>
      <c r="E139" s="307"/>
      <c r="F139" s="326" t="s">
        <v>3474</v>
      </c>
      <c r="G139" s="307"/>
      <c r="H139" s="307" t="s">
        <v>3529</v>
      </c>
      <c r="I139" s="307" t="s">
        <v>3508</v>
      </c>
      <c r="J139" s="307"/>
      <c r="K139" s="348"/>
    </row>
    <row r="140" spans="2:11" ht="15" customHeight="1">
      <c r="B140" s="346"/>
      <c r="C140" s="307" t="s">
        <v>3530</v>
      </c>
      <c r="D140" s="307"/>
      <c r="E140" s="307"/>
      <c r="F140" s="326" t="s">
        <v>3474</v>
      </c>
      <c r="G140" s="307"/>
      <c r="H140" s="307" t="s">
        <v>3531</v>
      </c>
      <c r="I140" s="307" t="s">
        <v>3508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6" t="s">
        <v>3532</v>
      </c>
      <c r="D145" s="426"/>
      <c r="E145" s="426"/>
      <c r="F145" s="426"/>
      <c r="G145" s="426"/>
      <c r="H145" s="426"/>
      <c r="I145" s="426"/>
      <c r="J145" s="426"/>
      <c r="K145" s="318"/>
    </row>
    <row r="146" spans="2:11" ht="17.25" customHeight="1">
      <c r="B146" s="317"/>
      <c r="C146" s="319" t="s">
        <v>3468</v>
      </c>
      <c r="D146" s="319"/>
      <c r="E146" s="319"/>
      <c r="F146" s="319" t="s">
        <v>3469</v>
      </c>
      <c r="G146" s="320"/>
      <c r="H146" s="319" t="s">
        <v>181</v>
      </c>
      <c r="I146" s="319" t="s">
        <v>55</v>
      </c>
      <c r="J146" s="319" t="s">
        <v>3470</v>
      </c>
      <c r="K146" s="318"/>
    </row>
    <row r="147" spans="2:11" ht="17.25" customHeight="1">
      <c r="B147" s="317"/>
      <c r="C147" s="321" t="s">
        <v>3471</v>
      </c>
      <c r="D147" s="321"/>
      <c r="E147" s="321"/>
      <c r="F147" s="322" t="s">
        <v>3472</v>
      </c>
      <c r="G147" s="323"/>
      <c r="H147" s="321"/>
      <c r="I147" s="321"/>
      <c r="J147" s="321" t="s">
        <v>3473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3477</v>
      </c>
      <c r="D149" s="307"/>
      <c r="E149" s="307"/>
      <c r="F149" s="353" t="s">
        <v>3474</v>
      </c>
      <c r="G149" s="307"/>
      <c r="H149" s="352" t="s">
        <v>3513</v>
      </c>
      <c r="I149" s="352" t="s">
        <v>3476</v>
      </c>
      <c r="J149" s="352">
        <v>120</v>
      </c>
      <c r="K149" s="348"/>
    </row>
    <row r="150" spans="2:11" ht="15" customHeight="1">
      <c r="B150" s="327"/>
      <c r="C150" s="352" t="s">
        <v>3522</v>
      </c>
      <c r="D150" s="307"/>
      <c r="E150" s="307"/>
      <c r="F150" s="353" t="s">
        <v>3474</v>
      </c>
      <c r="G150" s="307"/>
      <c r="H150" s="352" t="s">
        <v>3533</v>
      </c>
      <c r="I150" s="352" t="s">
        <v>3476</v>
      </c>
      <c r="J150" s="352" t="s">
        <v>3524</v>
      </c>
      <c r="K150" s="348"/>
    </row>
    <row r="151" spans="2:11" ht="15" customHeight="1">
      <c r="B151" s="327"/>
      <c r="C151" s="352" t="s">
        <v>83</v>
      </c>
      <c r="D151" s="307"/>
      <c r="E151" s="307"/>
      <c r="F151" s="353" t="s">
        <v>3474</v>
      </c>
      <c r="G151" s="307"/>
      <c r="H151" s="352" t="s">
        <v>3534</v>
      </c>
      <c r="I151" s="352" t="s">
        <v>3476</v>
      </c>
      <c r="J151" s="352" t="s">
        <v>3524</v>
      </c>
      <c r="K151" s="348"/>
    </row>
    <row r="152" spans="2:11" ht="15" customHeight="1">
      <c r="B152" s="327"/>
      <c r="C152" s="352" t="s">
        <v>3479</v>
      </c>
      <c r="D152" s="307"/>
      <c r="E152" s="307"/>
      <c r="F152" s="353" t="s">
        <v>3480</v>
      </c>
      <c r="G152" s="307"/>
      <c r="H152" s="352" t="s">
        <v>3513</v>
      </c>
      <c r="I152" s="352" t="s">
        <v>3476</v>
      </c>
      <c r="J152" s="352">
        <v>50</v>
      </c>
      <c r="K152" s="348"/>
    </row>
    <row r="153" spans="2:11" ht="15" customHeight="1">
      <c r="B153" s="327"/>
      <c r="C153" s="352" t="s">
        <v>3482</v>
      </c>
      <c r="D153" s="307"/>
      <c r="E153" s="307"/>
      <c r="F153" s="353" t="s">
        <v>3474</v>
      </c>
      <c r="G153" s="307"/>
      <c r="H153" s="352" t="s">
        <v>3513</v>
      </c>
      <c r="I153" s="352" t="s">
        <v>3484</v>
      </c>
      <c r="J153" s="352"/>
      <c r="K153" s="348"/>
    </row>
    <row r="154" spans="2:11" ht="15" customHeight="1">
      <c r="B154" s="327"/>
      <c r="C154" s="352" t="s">
        <v>3493</v>
      </c>
      <c r="D154" s="307"/>
      <c r="E154" s="307"/>
      <c r="F154" s="353" t="s">
        <v>3480</v>
      </c>
      <c r="G154" s="307"/>
      <c r="H154" s="352" t="s">
        <v>3513</v>
      </c>
      <c r="I154" s="352" t="s">
        <v>3476</v>
      </c>
      <c r="J154" s="352">
        <v>50</v>
      </c>
      <c r="K154" s="348"/>
    </row>
    <row r="155" spans="2:11" ht="15" customHeight="1">
      <c r="B155" s="327"/>
      <c r="C155" s="352" t="s">
        <v>3501</v>
      </c>
      <c r="D155" s="307"/>
      <c r="E155" s="307"/>
      <c r="F155" s="353" t="s">
        <v>3480</v>
      </c>
      <c r="G155" s="307"/>
      <c r="H155" s="352" t="s">
        <v>3513</v>
      </c>
      <c r="I155" s="352" t="s">
        <v>3476</v>
      </c>
      <c r="J155" s="352">
        <v>50</v>
      </c>
      <c r="K155" s="348"/>
    </row>
    <row r="156" spans="2:11" ht="15" customHeight="1">
      <c r="B156" s="327"/>
      <c r="C156" s="352" t="s">
        <v>3499</v>
      </c>
      <c r="D156" s="307"/>
      <c r="E156" s="307"/>
      <c r="F156" s="353" t="s">
        <v>3480</v>
      </c>
      <c r="G156" s="307"/>
      <c r="H156" s="352" t="s">
        <v>3513</v>
      </c>
      <c r="I156" s="352" t="s">
        <v>3476</v>
      </c>
      <c r="J156" s="352">
        <v>50</v>
      </c>
      <c r="K156" s="348"/>
    </row>
    <row r="157" spans="2:11" ht="15" customHeight="1">
      <c r="B157" s="327"/>
      <c r="C157" s="352" t="s">
        <v>161</v>
      </c>
      <c r="D157" s="307"/>
      <c r="E157" s="307"/>
      <c r="F157" s="353" t="s">
        <v>3474</v>
      </c>
      <c r="G157" s="307"/>
      <c r="H157" s="352" t="s">
        <v>3535</v>
      </c>
      <c r="I157" s="352" t="s">
        <v>3476</v>
      </c>
      <c r="J157" s="352" t="s">
        <v>3536</v>
      </c>
      <c r="K157" s="348"/>
    </row>
    <row r="158" spans="2:11" ht="15" customHeight="1">
      <c r="B158" s="327"/>
      <c r="C158" s="352" t="s">
        <v>3537</v>
      </c>
      <c r="D158" s="307"/>
      <c r="E158" s="307"/>
      <c r="F158" s="353" t="s">
        <v>3474</v>
      </c>
      <c r="G158" s="307"/>
      <c r="H158" s="352" t="s">
        <v>3538</v>
      </c>
      <c r="I158" s="352" t="s">
        <v>3508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5" t="s">
        <v>3539</v>
      </c>
      <c r="D163" s="425"/>
      <c r="E163" s="425"/>
      <c r="F163" s="425"/>
      <c r="G163" s="425"/>
      <c r="H163" s="425"/>
      <c r="I163" s="425"/>
      <c r="J163" s="425"/>
      <c r="K163" s="299"/>
    </row>
    <row r="164" spans="2:11" ht="17.25" customHeight="1">
      <c r="B164" s="298"/>
      <c r="C164" s="319" t="s">
        <v>3468</v>
      </c>
      <c r="D164" s="319"/>
      <c r="E164" s="319"/>
      <c r="F164" s="319" t="s">
        <v>3469</v>
      </c>
      <c r="G164" s="356"/>
      <c r="H164" s="357" t="s">
        <v>181</v>
      </c>
      <c r="I164" s="357" t="s">
        <v>55</v>
      </c>
      <c r="J164" s="319" t="s">
        <v>3470</v>
      </c>
      <c r="K164" s="299"/>
    </row>
    <row r="165" spans="2:11" ht="17.25" customHeight="1">
      <c r="B165" s="300"/>
      <c r="C165" s="321" t="s">
        <v>3471</v>
      </c>
      <c r="D165" s="321"/>
      <c r="E165" s="321"/>
      <c r="F165" s="322" t="s">
        <v>3472</v>
      </c>
      <c r="G165" s="358"/>
      <c r="H165" s="359"/>
      <c r="I165" s="359"/>
      <c r="J165" s="321" t="s">
        <v>3473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3477</v>
      </c>
      <c r="D167" s="307"/>
      <c r="E167" s="307"/>
      <c r="F167" s="326" t="s">
        <v>3474</v>
      </c>
      <c r="G167" s="307"/>
      <c r="H167" s="307" t="s">
        <v>3513</v>
      </c>
      <c r="I167" s="307" t="s">
        <v>3476</v>
      </c>
      <c r="J167" s="307">
        <v>120</v>
      </c>
      <c r="K167" s="348"/>
    </row>
    <row r="168" spans="2:11" ht="15" customHeight="1">
      <c r="B168" s="327"/>
      <c r="C168" s="307" t="s">
        <v>3522</v>
      </c>
      <c r="D168" s="307"/>
      <c r="E168" s="307"/>
      <c r="F168" s="326" t="s">
        <v>3474</v>
      </c>
      <c r="G168" s="307"/>
      <c r="H168" s="307" t="s">
        <v>3523</v>
      </c>
      <c r="I168" s="307" t="s">
        <v>3476</v>
      </c>
      <c r="J168" s="307" t="s">
        <v>3524</v>
      </c>
      <c r="K168" s="348"/>
    </row>
    <row r="169" spans="2:11" ht="15" customHeight="1">
      <c r="B169" s="327"/>
      <c r="C169" s="307" t="s">
        <v>83</v>
      </c>
      <c r="D169" s="307"/>
      <c r="E169" s="307"/>
      <c r="F169" s="326" t="s">
        <v>3474</v>
      </c>
      <c r="G169" s="307"/>
      <c r="H169" s="307" t="s">
        <v>3540</v>
      </c>
      <c r="I169" s="307" t="s">
        <v>3476</v>
      </c>
      <c r="J169" s="307" t="s">
        <v>3524</v>
      </c>
      <c r="K169" s="348"/>
    </row>
    <row r="170" spans="2:11" ht="15" customHeight="1">
      <c r="B170" s="327"/>
      <c r="C170" s="307" t="s">
        <v>3479</v>
      </c>
      <c r="D170" s="307"/>
      <c r="E170" s="307"/>
      <c r="F170" s="326" t="s">
        <v>3480</v>
      </c>
      <c r="G170" s="307"/>
      <c r="H170" s="307" t="s">
        <v>3540</v>
      </c>
      <c r="I170" s="307" t="s">
        <v>3476</v>
      </c>
      <c r="J170" s="307">
        <v>50</v>
      </c>
      <c r="K170" s="348"/>
    </row>
    <row r="171" spans="2:11" ht="15" customHeight="1">
      <c r="B171" s="327"/>
      <c r="C171" s="307" t="s">
        <v>3482</v>
      </c>
      <c r="D171" s="307"/>
      <c r="E171" s="307"/>
      <c r="F171" s="326" t="s">
        <v>3474</v>
      </c>
      <c r="G171" s="307"/>
      <c r="H171" s="307" t="s">
        <v>3540</v>
      </c>
      <c r="I171" s="307" t="s">
        <v>3484</v>
      </c>
      <c r="J171" s="307"/>
      <c r="K171" s="348"/>
    </row>
    <row r="172" spans="2:11" ht="15" customHeight="1">
      <c r="B172" s="327"/>
      <c r="C172" s="307" t="s">
        <v>3493</v>
      </c>
      <c r="D172" s="307"/>
      <c r="E172" s="307"/>
      <c r="F172" s="326" t="s">
        <v>3480</v>
      </c>
      <c r="G172" s="307"/>
      <c r="H172" s="307" t="s">
        <v>3540</v>
      </c>
      <c r="I172" s="307" t="s">
        <v>3476</v>
      </c>
      <c r="J172" s="307">
        <v>50</v>
      </c>
      <c r="K172" s="348"/>
    </row>
    <row r="173" spans="2:11" ht="15" customHeight="1">
      <c r="B173" s="327"/>
      <c r="C173" s="307" t="s">
        <v>3501</v>
      </c>
      <c r="D173" s="307"/>
      <c r="E173" s="307"/>
      <c r="F173" s="326" t="s">
        <v>3480</v>
      </c>
      <c r="G173" s="307"/>
      <c r="H173" s="307" t="s">
        <v>3540</v>
      </c>
      <c r="I173" s="307" t="s">
        <v>3476</v>
      </c>
      <c r="J173" s="307">
        <v>50</v>
      </c>
      <c r="K173" s="348"/>
    </row>
    <row r="174" spans="2:11" ht="15" customHeight="1">
      <c r="B174" s="327"/>
      <c r="C174" s="307" t="s">
        <v>3499</v>
      </c>
      <c r="D174" s="307"/>
      <c r="E174" s="307"/>
      <c r="F174" s="326" t="s">
        <v>3480</v>
      </c>
      <c r="G174" s="307"/>
      <c r="H174" s="307" t="s">
        <v>3540</v>
      </c>
      <c r="I174" s="307" t="s">
        <v>3476</v>
      </c>
      <c r="J174" s="307">
        <v>50</v>
      </c>
      <c r="K174" s="348"/>
    </row>
    <row r="175" spans="2:11" ht="15" customHeight="1">
      <c r="B175" s="327"/>
      <c r="C175" s="307" t="s">
        <v>180</v>
      </c>
      <c r="D175" s="307"/>
      <c r="E175" s="307"/>
      <c r="F175" s="326" t="s">
        <v>3474</v>
      </c>
      <c r="G175" s="307"/>
      <c r="H175" s="307" t="s">
        <v>3541</v>
      </c>
      <c r="I175" s="307" t="s">
        <v>3542</v>
      </c>
      <c r="J175" s="307"/>
      <c r="K175" s="348"/>
    </row>
    <row r="176" spans="2:11" ht="15" customHeight="1">
      <c r="B176" s="327"/>
      <c r="C176" s="307" t="s">
        <v>55</v>
      </c>
      <c r="D176" s="307"/>
      <c r="E176" s="307"/>
      <c r="F176" s="326" t="s">
        <v>3474</v>
      </c>
      <c r="G176" s="307"/>
      <c r="H176" s="307" t="s">
        <v>3543</v>
      </c>
      <c r="I176" s="307" t="s">
        <v>3544</v>
      </c>
      <c r="J176" s="307">
        <v>1</v>
      </c>
      <c r="K176" s="348"/>
    </row>
    <row r="177" spans="2:11" ht="15" customHeight="1">
      <c r="B177" s="327"/>
      <c r="C177" s="307" t="s">
        <v>51</v>
      </c>
      <c r="D177" s="307"/>
      <c r="E177" s="307"/>
      <c r="F177" s="326" t="s">
        <v>3474</v>
      </c>
      <c r="G177" s="307"/>
      <c r="H177" s="307" t="s">
        <v>3545</v>
      </c>
      <c r="I177" s="307" t="s">
        <v>3476</v>
      </c>
      <c r="J177" s="307">
        <v>20</v>
      </c>
      <c r="K177" s="348"/>
    </row>
    <row r="178" spans="2:11" ht="15" customHeight="1">
      <c r="B178" s="327"/>
      <c r="C178" s="307" t="s">
        <v>181</v>
      </c>
      <c r="D178" s="307"/>
      <c r="E178" s="307"/>
      <c r="F178" s="326" t="s">
        <v>3474</v>
      </c>
      <c r="G178" s="307"/>
      <c r="H178" s="307" t="s">
        <v>3546</v>
      </c>
      <c r="I178" s="307" t="s">
        <v>3476</v>
      </c>
      <c r="J178" s="307">
        <v>255</v>
      </c>
      <c r="K178" s="348"/>
    </row>
    <row r="179" spans="2:11" ht="15" customHeight="1">
      <c r="B179" s="327"/>
      <c r="C179" s="307" t="s">
        <v>182</v>
      </c>
      <c r="D179" s="307"/>
      <c r="E179" s="307"/>
      <c r="F179" s="326" t="s">
        <v>3474</v>
      </c>
      <c r="G179" s="307"/>
      <c r="H179" s="307" t="s">
        <v>3439</v>
      </c>
      <c r="I179" s="307" t="s">
        <v>3476</v>
      </c>
      <c r="J179" s="307">
        <v>10</v>
      </c>
      <c r="K179" s="348"/>
    </row>
    <row r="180" spans="2:11" ht="15" customHeight="1">
      <c r="B180" s="327"/>
      <c r="C180" s="307" t="s">
        <v>183</v>
      </c>
      <c r="D180" s="307"/>
      <c r="E180" s="307"/>
      <c r="F180" s="326" t="s">
        <v>3474</v>
      </c>
      <c r="G180" s="307"/>
      <c r="H180" s="307" t="s">
        <v>3547</v>
      </c>
      <c r="I180" s="307" t="s">
        <v>3508</v>
      </c>
      <c r="J180" s="307"/>
      <c r="K180" s="348"/>
    </row>
    <row r="181" spans="2:11" ht="15" customHeight="1">
      <c r="B181" s="327"/>
      <c r="C181" s="307" t="s">
        <v>3548</v>
      </c>
      <c r="D181" s="307"/>
      <c r="E181" s="307"/>
      <c r="F181" s="326" t="s">
        <v>3474</v>
      </c>
      <c r="G181" s="307"/>
      <c r="H181" s="307" t="s">
        <v>3549</v>
      </c>
      <c r="I181" s="307" t="s">
        <v>3508</v>
      </c>
      <c r="J181" s="307"/>
      <c r="K181" s="348"/>
    </row>
    <row r="182" spans="2:11" ht="15" customHeight="1">
      <c r="B182" s="327"/>
      <c r="C182" s="307" t="s">
        <v>3537</v>
      </c>
      <c r="D182" s="307"/>
      <c r="E182" s="307"/>
      <c r="F182" s="326" t="s">
        <v>3474</v>
      </c>
      <c r="G182" s="307"/>
      <c r="H182" s="307" t="s">
        <v>3550</v>
      </c>
      <c r="I182" s="307" t="s">
        <v>3508</v>
      </c>
      <c r="J182" s="307"/>
      <c r="K182" s="348"/>
    </row>
    <row r="183" spans="2:11" ht="15" customHeight="1">
      <c r="B183" s="327"/>
      <c r="C183" s="307" t="s">
        <v>185</v>
      </c>
      <c r="D183" s="307"/>
      <c r="E183" s="307"/>
      <c r="F183" s="326" t="s">
        <v>3480</v>
      </c>
      <c r="G183" s="307"/>
      <c r="H183" s="307" t="s">
        <v>3551</v>
      </c>
      <c r="I183" s="307" t="s">
        <v>3476</v>
      </c>
      <c r="J183" s="307">
        <v>50</v>
      </c>
      <c r="K183" s="348"/>
    </row>
    <row r="184" spans="2:11" ht="15" customHeight="1">
      <c r="B184" s="327"/>
      <c r="C184" s="307" t="s">
        <v>3552</v>
      </c>
      <c r="D184" s="307"/>
      <c r="E184" s="307"/>
      <c r="F184" s="326" t="s">
        <v>3480</v>
      </c>
      <c r="G184" s="307"/>
      <c r="H184" s="307" t="s">
        <v>3553</v>
      </c>
      <c r="I184" s="307" t="s">
        <v>3554</v>
      </c>
      <c r="J184" s="307"/>
      <c r="K184" s="348"/>
    </row>
    <row r="185" spans="2:11" ht="15" customHeight="1">
      <c r="B185" s="327"/>
      <c r="C185" s="307" t="s">
        <v>3555</v>
      </c>
      <c r="D185" s="307"/>
      <c r="E185" s="307"/>
      <c r="F185" s="326" t="s">
        <v>3480</v>
      </c>
      <c r="G185" s="307"/>
      <c r="H185" s="307" t="s">
        <v>3556</v>
      </c>
      <c r="I185" s="307" t="s">
        <v>3554</v>
      </c>
      <c r="J185" s="307"/>
      <c r="K185" s="348"/>
    </row>
    <row r="186" spans="2:11" ht="15" customHeight="1">
      <c r="B186" s="327"/>
      <c r="C186" s="307" t="s">
        <v>3557</v>
      </c>
      <c r="D186" s="307"/>
      <c r="E186" s="307"/>
      <c r="F186" s="326" t="s">
        <v>3480</v>
      </c>
      <c r="G186" s="307"/>
      <c r="H186" s="307" t="s">
        <v>3558</v>
      </c>
      <c r="I186" s="307" t="s">
        <v>3554</v>
      </c>
      <c r="J186" s="307"/>
      <c r="K186" s="348"/>
    </row>
    <row r="187" spans="2:11" ht="15" customHeight="1">
      <c r="B187" s="327"/>
      <c r="C187" s="360" t="s">
        <v>3559</v>
      </c>
      <c r="D187" s="307"/>
      <c r="E187" s="307"/>
      <c r="F187" s="326" t="s">
        <v>3480</v>
      </c>
      <c r="G187" s="307"/>
      <c r="H187" s="307" t="s">
        <v>3560</v>
      </c>
      <c r="I187" s="307" t="s">
        <v>3561</v>
      </c>
      <c r="J187" s="361" t="s">
        <v>3562</v>
      </c>
      <c r="K187" s="348"/>
    </row>
    <row r="188" spans="2:11" ht="15" customHeight="1">
      <c r="B188" s="327"/>
      <c r="C188" s="312" t="s">
        <v>40</v>
      </c>
      <c r="D188" s="307"/>
      <c r="E188" s="307"/>
      <c r="F188" s="326" t="s">
        <v>3474</v>
      </c>
      <c r="G188" s="307"/>
      <c r="H188" s="303" t="s">
        <v>3563</v>
      </c>
      <c r="I188" s="307" t="s">
        <v>3564</v>
      </c>
      <c r="J188" s="307"/>
      <c r="K188" s="348"/>
    </row>
    <row r="189" spans="2:11" ht="15" customHeight="1">
      <c r="B189" s="327"/>
      <c r="C189" s="312" t="s">
        <v>3565</v>
      </c>
      <c r="D189" s="307"/>
      <c r="E189" s="307"/>
      <c r="F189" s="326" t="s">
        <v>3474</v>
      </c>
      <c r="G189" s="307"/>
      <c r="H189" s="307" t="s">
        <v>3566</v>
      </c>
      <c r="I189" s="307" t="s">
        <v>3508</v>
      </c>
      <c r="J189" s="307"/>
      <c r="K189" s="348"/>
    </row>
    <row r="190" spans="2:11" ht="15" customHeight="1">
      <c r="B190" s="327"/>
      <c r="C190" s="312" t="s">
        <v>3567</v>
      </c>
      <c r="D190" s="307"/>
      <c r="E190" s="307"/>
      <c r="F190" s="326" t="s">
        <v>3474</v>
      </c>
      <c r="G190" s="307"/>
      <c r="H190" s="307" t="s">
        <v>3568</v>
      </c>
      <c r="I190" s="307" t="s">
        <v>3508</v>
      </c>
      <c r="J190" s="307"/>
      <c r="K190" s="348"/>
    </row>
    <row r="191" spans="2:11" ht="15" customHeight="1">
      <c r="B191" s="327"/>
      <c r="C191" s="312" t="s">
        <v>3569</v>
      </c>
      <c r="D191" s="307"/>
      <c r="E191" s="307"/>
      <c r="F191" s="326" t="s">
        <v>3480</v>
      </c>
      <c r="G191" s="307"/>
      <c r="H191" s="307" t="s">
        <v>3570</v>
      </c>
      <c r="I191" s="307" t="s">
        <v>3508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5" t="s">
        <v>3571</v>
      </c>
      <c r="D197" s="425"/>
      <c r="E197" s="425"/>
      <c r="F197" s="425"/>
      <c r="G197" s="425"/>
      <c r="H197" s="425"/>
      <c r="I197" s="425"/>
      <c r="J197" s="425"/>
      <c r="K197" s="299"/>
    </row>
    <row r="198" spans="2:11" ht="25.5" customHeight="1">
      <c r="B198" s="298"/>
      <c r="C198" s="363" t="s">
        <v>3572</v>
      </c>
      <c r="D198" s="363"/>
      <c r="E198" s="363"/>
      <c r="F198" s="363" t="s">
        <v>3573</v>
      </c>
      <c r="G198" s="364"/>
      <c r="H198" s="424" t="s">
        <v>3574</v>
      </c>
      <c r="I198" s="424"/>
      <c r="J198" s="424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3564</v>
      </c>
      <c r="D200" s="307"/>
      <c r="E200" s="307"/>
      <c r="F200" s="326" t="s">
        <v>41</v>
      </c>
      <c r="G200" s="307"/>
      <c r="H200" s="422" t="s">
        <v>3575</v>
      </c>
      <c r="I200" s="422"/>
      <c r="J200" s="422"/>
      <c r="K200" s="348"/>
    </row>
    <row r="201" spans="2:11" ht="15" customHeight="1">
      <c r="B201" s="327"/>
      <c r="C201" s="333"/>
      <c r="D201" s="307"/>
      <c r="E201" s="307"/>
      <c r="F201" s="326" t="s">
        <v>42</v>
      </c>
      <c r="G201" s="307"/>
      <c r="H201" s="422" t="s">
        <v>3576</v>
      </c>
      <c r="I201" s="422"/>
      <c r="J201" s="422"/>
      <c r="K201" s="348"/>
    </row>
    <row r="202" spans="2:11" ht="15" customHeight="1">
      <c r="B202" s="327"/>
      <c r="C202" s="333"/>
      <c r="D202" s="307"/>
      <c r="E202" s="307"/>
      <c r="F202" s="326" t="s">
        <v>45</v>
      </c>
      <c r="G202" s="307"/>
      <c r="H202" s="422" t="s">
        <v>3577</v>
      </c>
      <c r="I202" s="422"/>
      <c r="J202" s="422"/>
      <c r="K202" s="348"/>
    </row>
    <row r="203" spans="2:11" ht="15" customHeight="1">
      <c r="B203" s="327"/>
      <c r="C203" s="307"/>
      <c r="D203" s="307"/>
      <c r="E203" s="307"/>
      <c r="F203" s="326" t="s">
        <v>43</v>
      </c>
      <c r="G203" s="307"/>
      <c r="H203" s="422" t="s">
        <v>3578</v>
      </c>
      <c r="I203" s="422"/>
      <c r="J203" s="422"/>
      <c r="K203" s="348"/>
    </row>
    <row r="204" spans="2:11" ht="15" customHeight="1">
      <c r="B204" s="327"/>
      <c r="C204" s="307"/>
      <c r="D204" s="307"/>
      <c r="E204" s="307"/>
      <c r="F204" s="326" t="s">
        <v>44</v>
      </c>
      <c r="G204" s="307"/>
      <c r="H204" s="422" t="s">
        <v>3579</v>
      </c>
      <c r="I204" s="422"/>
      <c r="J204" s="422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3520</v>
      </c>
      <c r="D206" s="307"/>
      <c r="E206" s="307"/>
      <c r="F206" s="326" t="s">
        <v>76</v>
      </c>
      <c r="G206" s="307"/>
      <c r="H206" s="422" t="s">
        <v>3580</v>
      </c>
      <c r="I206" s="422"/>
      <c r="J206" s="422"/>
      <c r="K206" s="348"/>
    </row>
    <row r="207" spans="2:11" ht="15" customHeight="1">
      <c r="B207" s="327"/>
      <c r="C207" s="333"/>
      <c r="D207" s="307"/>
      <c r="E207" s="307"/>
      <c r="F207" s="326" t="s">
        <v>3419</v>
      </c>
      <c r="G207" s="307"/>
      <c r="H207" s="422" t="s">
        <v>3420</v>
      </c>
      <c r="I207" s="422"/>
      <c r="J207" s="422"/>
      <c r="K207" s="348"/>
    </row>
    <row r="208" spans="2:11" ht="15" customHeight="1">
      <c r="B208" s="327"/>
      <c r="C208" s="307"/>
      <c r="D208" s="307"/>
      <c r="E208" s="307"/>
      <c r="F208" s="326" t="s">
        <v>3417</v>
      </c>
      <c r="G208" s="307"/>
      <c r="H208" s="422" t="s">
        <v>3581</v>
      </c>
      <c r="I208" s="422"/>
      <c r="J208" s="422"/>
      <c r="K208" s="348"/>
    </row>
    <row r="209" spans="2:11" ht="15" customHeight="1">
      <c r="B209" s="365"/>
      <c r="C209" s="333"/>
      <c r="D209" s="333"/>
      <c r="E209" s="333"/>
      <c r="F209" s="326" t="s">
        <v>3421</v>
      </c>
      <c r="G209" s="312"/>
      <c r="H209" s="423" t="s">
        <v>3422</v>
      </c>
      <c r="I209" s="423"/>
      <c r="J209" s="423"/>
      <c r="K209" s="366"/>
    </row>
    <row r="210" spans="2:11" ht="15" customHeight="1">
      <c r="B210" s="365"/>
      <c r="C210" s="333"/>
      <c r="D210" s="333"/>
      <c r="E210" s="333"/>
      <c r="F210" s="326" t="s">
        <v>3423</v>
      </c>
      <c r="G210" s="312"/>
      <c r="H210" s="423" t="s">
        <v>3021</v>
      </c>
      <c r="I210" s="423"/>
      <c r="J210" s="423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3544</v>
      </c>
      <c r="D212" s="333"/>
      <c r="E212" s="333"/>
      <c r="F212" s="326">
        <v>1</v>
      </c>
      <c r="G212" s="312"/>
      <c r="H212" s="423" t="s">
        <v>3582</v>
      </c>
      <c r="I212" s="423"/>
      <c r="J212" s="423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3" t="s">
        <v>3583</v>
      </c>
      <c r="I213" s="423"/>
      <c r="J213" s="423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3" t="s">
        <v>3584</v>
      </c>
      <c r="I214" s="423"/>
      <c r="J214" s="423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3" t="s">
        <v>3585</v>
      </c>
      <c r="I215" s="423"/>
      <c r="J215" s="423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algorithmName="SHA-512" hashValue="sSVXjdbnOaMkVP7ORa7Wchdq1KZS/pzCIkW7WnqHb8cQKGBUx8luR75/Tl9kaj5tL/Iy1Pgb8Nr35LCib87uvw==" saltValue="YUmZJl1sB0+ExKqsFzGOx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84</v>
      </c>
      <c r="AZ2" s="126" t="s">
        <v>137</v>
      </c>
      <c r="BA2" s="126" t="s">
        <v>21</v>
      </c>
      <c r="BB2" s="126" t="s">
        <v>21</v>
      </c>
      <c r="BC2" s="126" t="s">
        <v>77</v>
      </c>
      <c r="BD2" s="126" t="s">
        <v>79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  <c r="AZ3" s="126" t="s">
        <v>138</v>
      </c>
      <c r="BA3" s="126" t="s">
        <v>21</v>
      </c>
      <c r="BB3" s="126" t="s">
        <v>21</v>
      </c>
      <c r="BC3" s="126" t="s">
        <v>139</v>
      </c>
      <c r="BD3" s="126" t="s">
        <v>79</v>
      </c>
    </row>
    <row r="4" spans="2:5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  <c r="AZ4" s="126" t="s">
        <v>141</v>
      </c>
      <c r="BA4" s="126" t="s">
        <v>21</v>
      </c>
      <c r="BB4" s="126" t="s">
        <v>21</v>
      </c>
      <c r="BC4" s="126" t="s">
        <v>142</v>
      </c>
      <c r="BD4" s="126" t="s">
        <v>79</v>
      </c>
    </row>
    <row r="5" spans="2:56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  <c r="AZ5" s="126" t="s">
        <v>143</v>
      </c>
      <c r="BA5" s="126" t="s">
        <v>21</v>
      </c>
      <c r="BB5" s="126" t="s">
        <v>21</v>
      </c>
      <c r="BC5" s="126" t="s">
        <v>144</v>
      </c>
      <c r="BD5" s="126" t="s">
        <v>79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  <c r="AZ6" s="126" t="s">
        <v>145</v>
      </c>
      <c r="BA6" s="126" t="s">
        <v>21</v>
      </c>
      <c r="BB6" s="126" t="s">
        <v>21</v>
      </c>
      <c r="BC6" s="126" t="s">
        <v>146</v>
      </c>
      <c r="BD6" s="126" t="s">
        <v>79</v>
      </c>
    </row>
    <row r="7" spans="2:56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  <c r="AZ7" s="126" t="s">
        <v>147</v>
      </c>
      <c r="BA7" s="126" t="s">
        <v>21</v>
      </c>
      <c r="BB7" s="126" t="s">
        <v>21</v>
      </c>
      <c r="BC7" s="126" t="s">
        <v>148</v>
      </c>
      <c r="BD7" s="126" t="s">
        <v>79</v>
      </c>
    </row>
    <row r="8" spans="2:56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  <c r="AZ8" s="126" t="s">
        <v>150</v>
      </c>
      <c r="BA8" s="126" t="s">
        <v>21</v>
      </c>
      <c r="BB8" s="126" t="s">
        <v>21</v>
      </c>
      <c r="BC8" s="126" t="s">
        <v>148</v>
      </c>
      <c r="BD8" s="126" t="s">
        <v>79</v>
      </c>
    </row>
    <row r="9" spans="2:56" s="1" customFormat="1" ht="22.5" customHeight="1">
      <c r="B9" s="42"/>
      <c r="C9" s="43"/>
      <c r="D9" s="43"/>
      <c r="E9" s="414" t="s">
        <v>151</v>
      </c>
      <c r="F9" s="416"/>
      <c r="G9" s="416"/>
      <c r="H9" s="416"/>
      <c r="I9" s="129"/>
      <c r="J9" s="43"/>
      <c r="K9" s="46"/>
      <c r="AZ9" s="126" t="s">
        <v>152</v>
      </c>
      <c r="BA9" s="126" t="s">
        <v>21</v>
      </c>
      <c r="BB9" s="126" t="s">
        <v>21</v>
      </c>
      <c r="BC9" s="126" t="s">
        <v>153</v>
      </c>
      <c r="BD9" s="126" t="s">
        <v>79</v>
      </c>
    </row>
    <row r="10" spans="2:56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  <c r="AZ10" s="126" t="s">
        <v>155</v>
      </c>
      <c r="BA10" s="126" t="s">
        <v>21</v>
      </c>
      <c r="BB10" s="126" t="s">
        <v>21</v>
      </c>
      <c r="BC10" s="126" t="s">
        <v>156</v>
      </c>
      <c r="BD10" s="126" t="s">
        <v>79</v>
      </c>
    </row>
    <row r="11" spans="2:56" s="1" customFormat="1" ht="36.95" customHeight="1">
      <c r="B11" s="42"/>
      <c r="C11" s="43"/>
      <c r="D11" s="43"/>
      <c r="E11" s="417" t="s">
        <v>157</v>
      </c>
      <c r="F11" s="416"/>
      <c r="G11" s="416"/>
      <c r="H11" s="416"/>
      <c r="I11" s="129"/>
      <c r="J11" s="43"/>
      <c r="K11" s="46"/>
      <c r="AZ11" s="126" t="s">
        <v>158</v>
      </c>
      <c r="BA11" s="126" t="s">
        <v>21</v>
      </c>
      <c r="BB11" s="126" t="s">
        <v>21</v>
      </c>
      <c r="BC11" s="126" t="s">
        <v>159</v>
      </c>
      <c r="BD11" s="126" t="s">
        <v>79</v>
      </c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ROUND(J96,2)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ROUND(SUM(BE96:BE519),2)</f>
        <v>0</v>
      </c>
      <c r="G32" s="43"/>
      <c r="H32" s="43"/>
      <c r="I32" s="142">
        <v>0.21</v>
      </c>
      <c r="J32" s="141">
        <f>ROUND(ROUND((SUM(BE96:BE519)),2)*I32,2)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ROUND(SUM(BF96:BF519),2)</f>
        <v>0</v>
      </c>
      <c r="G33" s="43"/>
      <c r="H33" s="43"/>
      <c r="I33" s="142">
        <v>0.15</v>
      </c>
      <c r="J33" s="141">
        <f>ROUND(ROUND((SUM(BF96:BF519)),2)*I33,2)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ROUND(SUM(BG96:BG519),2)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ROUND(SUM(BH96:BH519),2)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ROUND(SUM(BI96:BI519),2)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151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SO01a - Stávající objekt - Stavební úpravy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J96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J97</f>
        <v>0</v>
      </c>
      <c r="K61" s="166"/>
    </row>
    <row r="62" spans="2:11" s="9" customFormat="1" ht="19.9" customHeight="1">
      <c r="B62" s="167"/>
      <c r="C62" s="168"/>
      <c r="D62" s="169" t="s">
        <v>166</v>
      </c>
      <c r="E62" s="170"/>
      <c r="F62" s="170"/>
      <c r="G62" s="170"/>
      <c r="H62" s="170"/>
      <c r="I62" s="171"/>
      <c r="J62" s="172">
        <f>J98</f>
        <v>0</v>
      </c>
      <c r="K62" s="173"/>
    </row>
    <row r="63" spans="2:11" s="9" customFormat="1" ht="19.9" customHeight="1">
      <c r="B63" s="167"/>
      <c r="C63" s="168"/>
      <c r="D63" s="169" t="s">
        <v>167</v>
      </c>
      <c r="E63" s="170"/>
      <c r="F63" s="170"/>
      <c r="G63" s="170"/>
      <c r="H63" s="170"/>
      <c r="I63" s="171"/>
      <c r="J63" s="172">
        <f>J133</f>
        <v>0</v>
      </c>
      <c r="K63" s="173"/>
    </row>
    <row r="64" spans="2:11" s="9" customFormat="1" ht="19.9" customHeight="1">
      <c r="B64" s="167"/>
      <c r="C64" s="168"/>
      <c r="D64" s="169" t="s">
        <v>168</v>
      </c>
      <c r="E64" s="170"/>
      <c r="F64" s="170"/>
      <c r="G64" s="170"/>
      <c r="H64" s="170"/>
      <c r="I64" s="171"/>
      <c r="J64" s="172">
        <f>J234</f>
        <v>0</v>
      </c>
      <c r="K64" s="173"/>
    </row>
    <row r="65" spans="2:11" s="9" customFormat="1" ht="19.9" customHeight="1">
      <c r="B65" s="167"/>
      <c r="C65" s="168"/>
      <c r="D65" s="169" t="s">
        <v>169</v>
      </c>
      <c r="E65" s="170"/>
      <c r="F65" s="170"/>
      <c r="G65" s="170"/>
      <c r="H65" s="170"/>
      <c r="I65" s="171"/>
      <c r="J65" s="172">
        <f>J296</f>
        <v>0</v>
      </c>
      <c r="K65" s="173"/>
    </row>
    <row r="66" spans="2:11" s="9" customFormat="1" ht="19.9" customHeight="1">
      <c r="B66" s="167"/>
      <c r="C66" s="168"/>
      <c r="D66" s="169" t="s">
        <v>170</v>
      </c>
      <c r="E66" s="170"/>
      <c r="F66" s="170"/>
      <c r="G66" s="170"/>
      <c r="H66" s="170"/>
      <c r="I66" s="171"/>
      <c r="J66" s="172">
        <f>J306</f>
        <v>0</v>
      </c>
      <c r="K66" s="173"/>
    </row>
    <row r="67" spans="2:11" s="8" customFormat="1" ht="24.95" customHeight="1">
      <c r="B67" s="160"/>
      <c r="C67" s="161"/>
      <c r="D67" s="162" t="s">
        <v>171</v>
      </c>
      <c r="E67" s="163"/>
      <c r="F67" s="163"/>
      <c r="G67" s="163"/>
      <c r="H67" s="163"/>
      <c r="I67" s="164"/>
      <c r="J67" s="165">
        <f>J309</f>
        <v>0</v>
      </c>
      <c r="K67" s="166"/>
    </row>
    <row r="68" spans="2:11" s="9" customFormat="1" ht="19.9" customHeight="1">
      <c r="B68" s="167"/>
      <c r="C68" s="168"/>
      <c r="D68" s="169" t="s">
        <v>172</v>
      </c>
      <c r="E68" s="170"/>
      <c r="F68" s="170"/>
      <c r="G68" s="170"/>
      <c r="H68" s="170"/>
      <c r="I68" s="171"/>
      <c r="J68" s="172">
        <f>J310</f>
        <v>0</v>
      </c>
      <c r="K68" s="173"/>
    </row>
    <row r="69" spans="2:11" s="9" customFormat="1" ht="19.9" customHeight="1">
      <c r="B69" s="167"/>
      <c r="C69" s="168"/>
      <c r="D69" s="169" t="s">
        <v>173</v>
      </c>
      <c r="E69" s="170"/>
      <c r="F69" s="170"/>
      <c r="G69" s="170"/>
      <c r="H69" s="170"/>
      <c r="I69" s="171"/>
      <c r="J69" s="172">
        <f>J329</f>
        <v>0</v>
      </c>
      <c r="K69" s="173"/>
    </row>
    <row r="70" spans="2:11" s="9" customFormat="1" ht="19.9" customHeight="1">
      <c r="B70" s="167"/>
      <c r="C70" s="168"/>
      <c r="D70" s="169" t="s">
        <v>174</v>
      </c>
      <c r="E70" s="170"/>
      <c r="F70" s="170"/>
      <c r="G70" s="170"/>
      <c r="H70" s="170"/>
      <c r="I70" s="171"/>
      <c r="J70" s="172">
        <f>J349</f>
        <v>0</v>
      </c>
      <c r="K70" s="173"/>
    </row>
    <row r="71" spans="2:11" s="9" customFormat="1" ht="19.9" customHeight="1">
      <c r="B71" s="167"/>
      <c r="C71" s="168"/>
      <c r="D71" s="169" t="s">
        <v>175</v>
      </c>
      <c r="E71" s="170"/>
      <c r="F71" s="170"/>
      <c r="G71" s="170"/>
      <c r="H71" s="170"/>
      <c r="I71" s="171"/>
      <c r="J71" s="172">
        <f>J382</f>
        <v>0</v>
      </c>
      <c r="K71" s="173"/>
    </row>
    <row r="72" spans="2:11" s="9" customFormat="1" ht="19.9" customHeight="1">
      <c r="B72" s="167"/>
      <c r="C72" s="168"/>
      <c r="D72" s="169" t="s">
        <v>176</v>
      </c>
      <c r="E72" s="170"/>
      <c r="F72" s="170"/>
      <c r="G72" s="170"/>
      <c r="H72" s="170"/>
      <c r="I72" s="171"/>
      <c r="J72" s="172">
        <f>J439</f>
        <v>0</v>
      </c>
      <c r="K72" s="173"/>
    </row>
    <row r="73" spans="2:11" s="9" customFormat="1" ht="19.9" customHeight="1">
      <c r="B73" s="167"/>
      <c r="C73" s="168"/>
      <c r="D73" s="169" t="s">
        <v>177</v>
      </c>
      <c r="E73" s="170"/>
      <c r="F73" s="170"/>
      <c r="G73" s="170"/>
      <c r="H73" s="170"/>
      <c r="I73" s="171"/>
      <c r="J73" s="172">
        <f>J480</f>
        <v>0</v>
      </c>
      <c r="K73" s="173"/>
    </row>
    <row r="74" spans="2:11" s="8" customFormat="1" ht="24.95" customHeight="1">
      <c r="B74" s="160"/>
      <c r="C74" s="161"/>
      <c r="D74" s="162" t="s">
        <v>178</v>
      </c>
      <c r="E74" s="163"/>
      <c r="F74" s="163"/>
      <c r="G74" s="163"/>
      <c r="H74" s="163"/>
      <c r="I74" s="164"/>
      <c r="J74" s="165">
        <f>J517</f>
        <v>0</v>
      </c>
      <c r="K74" s="166"/>
    </row>
    <row r="75" spans="2:11" s="1" customFormat="1" ht="21.75" customHeight="1">
      <c r="B75" s="42"/>
      <c r="C75" s="43"/>
      <c r="D75" s="43"/>
      <c r="E75" s="43"/>
      <c r="F75" s="43"/>
      <c r="G75" s="43"/>
      <c r="H75" s="43"/>
      <c r="I75" s="129"/>
      <c r="J75" s="43"/>
      <c r="K75" s="46"/>
    </row>
    <row r="76" spans="2:11" s="1" customFormat="1" ht="6.95" customHeight="1">
      <c r="B76" s="57"/>
      <c r="C76" s="58"/>
      <c r="D76" s="58"/>
      <c r="E76" s="58"/>
      <c r="F76" s="58"/>
      <c r="G76" s="58"/>
      <c r="H76" s="58"/>
      <c r="I76" s="150"/>
      <c r="J76" s="58"/>
      <c r="K76" s="59"/>
    </row>
    <row r="80" spans="2:12" s="1" customFormat="1" ht="6.95" customHeight="1">
      <c r="B80" s="60"/>
      <c r="C80" s="61"/>
      <c r="D80" s="61"/>
      <c r="E80" s="61"/>
      <c r="F80" s="61"/>
      <c r="G80" s="61"/>
      <c r="H80" s="61"/>
      <c r="I80" s="153"/>
      <c r="J80" s="61"/>
      <c r="K80" s="61"/>
      <c r="L80" s="62"/>
    </row>
    <row r="81" spans="2:12" s="1" customFormat="1" ht="36.95" customHeight="1">
      <c r="B81" s="42"/>
      <c r="C81" s="63" t="s">
        <v>179</v>
      </c>
      <c r="D81" s="64"/>
      <c r="E81" s="64"/>
      <c r="F81" s="64"/>
      <c r="G81" s="64"/>
      <c r="H81" s="64"/>
      <c r="I81" s="174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4"/>
      <c r="J82" s="64"/>
      <c r="K82" s="64"/>
      <c r="L82" s="62"/>
    </row>
    <row r="83" spans="2:12" s="1" customFormat="1" ht="14.45" customHeight="1">
      <c r="B83" s="42"/>
      <c r="C83" s="66" t="s">
        <v>18</v>
      </c>
      <c r="D83" s="64"/>
      <c r="E83" s="64"/>
      <c r="F83" s="64"/>
      <c r="G83" s="64"/>
      <c r="H83" s="64"/>
      <c r="I83" s="174"/>
      <c r="J83" s="64"/>
      <c r="K83" s="64"/>
      <c r="L83" s="62"/>
    </row>
    <row r="84" spans="2:12" s="1" customFormat="1" ht="22.5" customHeight="1">
      <c r="B84" s="42"/>
      <c r="C84" s="64"/>
      <c r="D84" s="64"/>
      <c r="E84" s="418" t="str">
        <f>E7</f>
        <v>Nástavba domov pro seniory, Pilníkov</v>
      </c>
      <c r="F84" s="419"/>
      <c r="G84" s="419"/>
      <c r="H84" s="419"/>
      <c r="I84" s="174"/>
      <c r="J84" s="64"/>
      <c r="K84" s="64"/>
      <c r="L84" s="62"/>
    </row>
    <row r="85" spans="2:12" ht="13.5">
      <c r="B85" s="29"/>
      <c r="C85" s="66" t="s">
        <v>149</v>
      </c>
      <c r="D85" s="175"/>
      <c r="E85" s="175"/>
      <c r="F85" s="175"/>
      <c r="G85" s="175"/>
      <c r="H85" s="175"/>
      <c r="J85" s="175"/>
      <c r="K85" s="175"/>
      <c r="L85" s="176"/>
    </row>
    <row r="86" spans="2:12" s="1" customFormat="1" ht="22.5" customHeight="1">
      <c r="B86" s="42"/>
      <c r="C86" s="64"/>
      <c r="D86" s="64"/>
      <c r="E86" s="418" t="s">
        <v>151</v>
      </c>
      <c r="F86" s="420"/>
      <c r="G86" s="420"/>
      <c r="H86" s="420"/>
      <c r="I86" s="174"/>
      <c r="J86" s="64"/>
      <c r="K86" s="64"/>
      <c r="L86" s="62"/>
    </row>
    <row r="87" spans="2:12" s="1" customFormat="1" ht="14.45" customHeight="1">
      <c r="B87" s="42"/>
      <c r="C87" s="66" t="s">
        <v>154</v>
      </c>
      <c r="D87" s="64"/>
      <c r="E87" s="64"/>
      <c r="F87" s="64"/>
      <c r="G87" s="64"/>
      <c r="H87" s="64"/>
      <c r="I87" s="174"/>
      <c r="J87" s="64"/>
      <c r="K87" s="64"/>
      <c r="L87" s="62"/>
    </row>
    <row r="88" spans="2:12" s="1" customFormat="1" ht="23.25" customHeight="1">
      <c r="B88" s="42"/>
      <c r="C88" s="64"/>
      <c r="D88" s="64"/>
      <c r="E88" s="390" t="str">
        <f>E11</f>
        <v>SO01a - Stávající objekt - Stavební úpravy</v>
      </c>
      <c r="F88" s="420"/>
      <c r="G88" s="420"/>
      <c r="H88" s="420"/>
      <c r="I88" s="174"/>
      <c r="J88" s="64"/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74"/>
      <c r="J89" s="64"/>
      <c r="K89" s="64"/>
      <c r="L89" s="62"/>
    </row>
    <row r="90" spans="2:12" s="1" customFormat="1" ht="18" customHeight="1">
      <c r="B90" s="42"/>
      <c r="C90" s="66" t="s">
        <v>23</v>
      </c>
      <c r="D90" s="64"/>
      <c r="E90" s="64"/>
      <c r="F90" s="177" t="str">
        <f>F14</f>
        <v xml:space="preserve"> </v>
      </c>
      <c r="G90" s="64"/>
      <c r="H90" s="64"/>
      <c r="I90" s="178" t="s">
        <v>25</v>
      </c>
      <c r="J90" s="74" t="str">
        <f>IF(J14="","",J14)</f>
        <v>17. 2. 2018</v>
      </c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4"/>
      <c r="J91" s="64"/>
      <c r="K91" s="64"/>
      <c r="L91" s="62"/>
    </row>
    <row r="92" spans="2:12" s="1" customFormat="1" ht="13.5">
      <c r="B92" s="42"/>
      <c r="C92" s="66" t="s">
        <v>27</v>
      </c>
      <c r="D92" s="64"/>
      <c r="E92" s="64"/>
      <c r="F92" s="177" t="str">
        <f>E17</f>
        <v xml:space="preserve"> </v>
      </c>
      <c r="G92" s="64"/>
      <c r="H92" s="64"/>
      <c r="I92" s="178" t="s">
        <v>32</v>
      </c>
      <c r="J92" s="177" t="str">
        <f>E23</f>
        <v xml:space="preserve"> </v>
      </c>
      <c r="K92" s="64"/>
      <c r="L92" s="62"/>
    </row>
    <row r="93" spans="2:12" s="1" customFormat="1" ht="14.45" customHeight="1">
      <c r="B93" s="42"/>
      <c r="C93" s="66" t="s">
        <v>30</v>
      </c>
      <c r="D93" s="64"/>
      <c r="E93" s="64"/>
      <c r="F93" s="177" t="str">
        <f>IF(E20="","",E20)</f>
        <v/>
      </c>
      <c r="G93" s="64"/>
      <c r="H93" s="64"/>
      <c r="I93" s="174"/>
      <c r="J93" s="64"/>
      <c r="K93" s="64"/>
      <c r="L93" s="62"/>
    </row>
    <row r="94" spans="2:12" s="1" customFormat="1" ht="10.35" customHeight="1">
      <c r="B94" s="42"/>
      <c r="C94" s="64"/>
      <c r="D94" s="64"/>
      <c r="E94" s="64"/>
      <c r="F94" s="64"/>
      <c r="G94" s="64"/>
      <c r="H94" s="64"/>
      <c r="I94" s="174"/>
      <c r="J94" s="64"/>
      <c r="K94" s="64"/>
      <c r="L94" s="62"/>
    </row>
    <row r="95" spans="2:20" s="10" customFormat="1" ht="29.25" customHeight="1">
      <c r="B95" s="179"/>
      <c r="C95" s="180" t="s">
        <v>180</v>
      </c>
      <c r="D95" s="181" t="s">
        <v>55</v>
      </c>
      <c r="E95" s="181" t="s">
        <v>51</v>
      </c>
      <c r="F95" s="181" t="s">
        <v>181</v>
      </c>
      <c r="G95" s="181" t="s">
        <v>182</v>
      </c>
      <c r="H95" s="181" t="s">
        <v>183</v>
      </c>
      <c r="I95" s="182" t="s">
        <v>184</v>
      </c>
      <c r="J95" s="181" t="s">
        <v>162</v>
      </c>
      <c r="K95" s="183" t="s">
        <v>185</v>
      </c>
      <c r="L95" s="184"/>
      <c r="M95" s="82" t="s">
        <v>186</v>
      </c>
      <c r="N95" s="83" t="s">
        <v>40</v>
      </c>
      <c r="O95" s="83" t="s">
        <v>187</v>
      </c>
      <c r="P95" s="83" t="s">
        <v>188</v>
      </c>
      <c r="Q95" s="83" t="s">
        <v>189</v>
      </c>
      <c r="R95" s="83" t="s">
        <v>190</v>
      </c>
      <c r="S95" s="83" t="s">
        <v>191</v>
      </c>
      <c r="T95" s="84" t="s">
        <v>192</v>
      </c>
    </row>
    <row r="96" spans="2:63" s="1" customFormat="1" ht="29.25" customHeight="1">
      <c r="B96" s="42"/>
      <c r="C96" s="88" t="s">
        <v>163</v>
      </c>
      <c r="D96" s="64"/>
      <c r="E96" s="64"/>
      <c r="F96" s="64"/>
      <c r="G96" s="64"/>
      <c r="H96" s="64"/>
      <c r="I96" s="174"/>
      <c r="J96" s="185">
        <f>BK96</f>
        <v>0</v>
      </c>
      <c r="K96" s="64"/>
      <c r="L96" s="62"/>
      <c r="M96" s="85"/>
      <c r="N96" s="86"/>
      <c r="O96" s="86"/>
      <c r="P96" s="186">
        <f>P97+P309+P517</f>
        <v>0</v>
      </c>
      <c r="Q96" s="86"/>
      <c r="R96" s="186">
        <f>R97+R309+R517</f>
        <v>26.228949970000002</v>
      </c>
      <c r="S96" s="86"/>
      <c r="T96" s="187">
        <f>T97+T309+T517</f>
        <v>30.386315259999996</v>
      </c>
      <c r="AT96" s="25" t="s">
        <v>69</v>
      </c>
      <c r="AU96" s="25" t="s">
        <v>164</v>
      </c>
      <c r="BK96" s="188">
        <f>BK97+BK309+BK517</f>
        <v>0</v>
      </c>
    </row>
    <row r="97" spans="2:63" s="11" customFormat="1" ht="37.35" customHeight="1">
      <c r="B97" s="189"/>
      <c r="C97" s="190"/>
      <c r="D97" s="191" t="s">
        <v>69</v>
      </c>
      <c r="E97" s="192" t="s">
        <v>193</v>
      </c>
      <c r="F97" s="192" t="s">
        <v>194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P98+P133+P234+P296+P306</f>
        <v>0</v>
      </c>
      <c r="Q97" s="197"/>
      <c r="R97" s="198">
        <f>R98+R133+R234+R296+R306</f>
        <v>21.283538370000002</v>
      </c>
      <c r="S97" s="197"/>
      <c r="T97" s="199">
        <f>T98+T133+T234+T296+T306</f>
        <v>24.291452999999997</v>
      </c>
      <c r="AR97" s="200" t="s">
        <v>77</v>
      </c>
      <c r="AT97" s="201" t="s">
        <v>69</v>
      </c>
      <c r="AU97" s="201" t="s">
        <v>70</v>
      </c>
      <c r="AY97" s="200" t="s">
        <v>195</v>
      </c>
      <c r="BK97" s="202">
        <f>BK98+BK133+BK234+BK296+BK306</f>
        <v>0</v>
      </c>
    </row>
    <row r="98" spans="2:63" s="11" customFormat="1" ht="19.9" customHeight="1">
      <c r="B98" s="189"/>
      <c r="C98" s="190"/>
      <c r="D98" s="203" t="s">
        <v>69</v>
      </c>
      <c r="E98" s="204" t="s">
        <v>196</v>
      </c>
      <c r="F98" s="204" t="s">
        <v>197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SUM(P99:P132)</f>
        <v>0</v>
      </c>
      <c r="Q98" s="197"/>
      <c r="R98" s="198">
        <f>SUM(R99:R132)</f>
        <v>8.12610399</v>
      </c>
      <c r="S98" s="197"/>
      <c r="T98" s="199">
        <f>SUM(T99:T132)</f>
        <v>0</v>
      </c>
      <c r="AR98" s="200" t="s">
        <v>77</v>
      </c>
      <c r="AT98" s="201" t="s">
        <v>69</v>
      </c>
      <c r="AU98" s="201" t="s">
        <v>77</v>
      </c>
      <c r="AY98" s="200" t="s">
        <v>195</v>
      </c>
      <c r="BK98" s="202">
        <f>SUM(BK99:BK132)</f>
        <v>0</v>
      </c>
    </row>
    <row r="99" spans="2:65" s="1" customFormat="1" ht="22.5" customHeight="1">
      <c r="B99" s="42"/>
      <c r="C99" s="206" t="s">
        <v>77</v>
      </c>
      <c r="D99" s="206" t="s">
        <v>198</v>
      </c>
      <c r="E99" s="207" t="s">
        <v>199</v>
      </c>
      <c r="F99" s="208" t="s">
        <v>200</v>
      </c>
      <c r="G99" s="209" t="s">
        <v>201</v>
      </c>
      <c r="H99" s="210">
        <v>2.318</v>
      </c>
      <c r="I99" s="211"/>
      <c r="J99" s="212">
        <f>ROUND(I99*H99,2)</f>
        <v>0</v>
      </c>
      <c r="K99" s="208" t="s">
        <v>202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1.8775</v>
      </c>
      <c r="R99" s="215">
        <f>Q99*H99</f>
        <v>4.352045</v>
      </c>
      <c r="S99" s="215">
        <v>0</v>
      </c>
      <c r="T99" s="216">
        <f>S99*H99</f>
        <v>0</v>
      </c>
      <c r="AR99" s="25" t="s">
        <v>203</v>
      </c>
      <c r="AT99" s="25" t="s">
        <v>198</v>
      </c>
      <c r="AU99" s="25" t="s">
        <v>79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203</v>
      </c>
      <c r="BM99" s="25" t="s">
        <v>204</v>
      </c>
    </row>
    <row r="100" spans="2:47" s="1" customFormat="1" ht="27">
      <c r="B100" s="42"/>
      <c r="C100" s="64"/>
      <c r="D100" s="218" t="s">
        <v>205</v>
      </c>
      <c r="E100" s="64"/>
      <c r="F100" s="219" t="s">
        <v>206</v>
      </c>
      <c r="G100" s="64"/>
      <c r="H100" s="64"/>
      <c r="I100" s="174"/>
      <c r="J100" s="64"/>
      <c r="K100" s="64"/>
      <c r="L100" s="62"/>
      <c r="M100" s="220"/>
      <c r="N100" s="43"/>
      <c r="O100" s="43"/>
      <c r="P100" s="43"/>
      <c r="Q100" s="43"/>
      <c r="R100" s="43"/>
      <c r="S100" s="43"/>
      <c r="T100" s="79"/>
      <c r="AT100" s="25" t="s">
        <v>205</v>
      </c>
      <c r="AU100" s="25" t="s">
        <v>79</v>
      </c>
    </row>
    <row r="101" spans="2:51" s="12" customFormat="1" ht="13.5">
      <c r="B101" s="221"/>
      <c r="C101" s="222"/>
      <c r="D101" s="218" t="s">
        <v>207</v>
      </c>
      <c r="E101" s="223" t="s">
        <v>21</v>
      </c>
      <c r="F101" s="224" t="s">
        <v>208</v>
      </c>
      <c r="G101" s="222"/>
      <c r="H101" s="225" t="s">
        <v>21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207</v>
      </c>
      <c r="AU101" s="231" t="s">
        <v>79</v>
      </c>
      <c r="AV101" s="12" t="s">
        <v>77</v>
      </c>
      <c r="AW101" s="12" t="s">
        <v>33</v>
      </c>
      <c r="AX101" s="12" t="s">
        <v>70</v>
      </c>
      <c r="AY101" s="231" t="s">
        <v>195</v>
      </c>
    </row>
    <row r="102" spans="2:51" s="13" customFormat="1" ht="13.5">
      <c r="B102" s="232"/>
      <c r="C102" s="233"/>
      <c r="D102" s="218" t="s">
        <v>207</v>
      </c>
      <c r="E102" s="234" t="s">
        <v>21</v>
      </c>
      <c r="F102" s="235" t="s">
        <v>209</v>
      </c>
      <c r="G102" s="233"/>
      <c r="H102" s="236">
        <v>1.818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207</v>
      </c>
      <c r="AU102" s="242" t="s">
        <v>79</v>
      </c>
      <c r="AV102" s="13" t="s">
        <v>79</v>
      </c>
      <c r="AW102" s="13" t="s">
        <v>33</v>
      </c>
      <c r="AX102" s="13" t="s">
        <v>70</v>
      </c>
      <c r="AY102" s="242" t="s">
        <v>195</v>
      </c>
    </row>
    <row r="103" spans="2:51" s="13" customFormat="1" ht="13.5">
      <c r="B103" s="232"/>
      <c r="C103" s="233"/>
      <c r="D103" s="218" t="s">
        <v>207</v>
      </c>
      <c r="E103" s="234" t="s">
        <v>21</v>
      </c>
      <c r="F103" s="235" t="s">
        <v>210</v>
      </c>
      <c r="G103" s="233"/>
      <c r="H103" s="236">
        <v>0.5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207</v>
      </c>
      <c r="AU103" s="242" t="s">
        <v>79</v>
      </c>
      <c r="AV103" s="13" t="s">
        <v>79</v>
      </c>
      <c r="AW103" s="13" t="s">
        <v>33</v>
      </c>
      <c r="AX103" s="13" t="s">
        <v>70</v>
      </c>
      <c r="AY103" s="242" t="s">
        <v>195</v>
      </c>
    </row>
    <row r="104" spans="2:51" s="14" customFormat="1" ht="13.5">
      <c r="B104" s="243"/>
      <c r="C104" s="244"/>
      <c r="D104" s="245" t="s">
        <v>207</v>
      </c>
      <c r="E104" s="246" t="s">
        <v>21</v>
      </c>
      <c r="F104" s="247" t="s">
        <v>211</v>
      </c>
      <c r="G104" s="244"/>
      <c r="H104" s="248">
        <v>2.318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207</v>
      </c>
      <c r="AU104" s="254" t="s">
        <v>79</v>
      </c>
      <c r="AV104" s="14" t="s">
        <v>203</v>
      </c>
      <c r="AW104" s="14" t="s">
        <v>33</v>
      </c>
      <c r="AX104" s="14" t="s">
        <v>77</v>
      </c>
      <c r="AY104" s="254" t="s">
        <v>195</v>
      </c>
    </row>
    <row r="105" spans="2:65" s="1" customFormat="1" ht="22.5" customHeight="1">
      <c r="B105" s="42"/>
      <c r="C105" s="206" t="s">
        <v>79</v>
      </c>
      <c r="D105" s="206" t="s">
        <v>198</v>
      </c>
      <c r="E105" s="207" t="s">
        <v>212</v>
      </c>
      <c r="F105" s="208" t="s">
        <v>213</v>
      </c>
      <c r="G105" s="209" t="s">
        <v>214</v>
      </c>
      <c r="H105" s="210">
        <v>1</v>
      </c>
      <c r="I105" s="211"/>
      <c r="J105" s="212">
        <f>ROUND(I105*H105,2)</f>
        <v>0</v>
      </c>
      <c r="K105" s="208" t="s">
        <v>202</v>
      </c>
      <c r="L105" s="62"/>
      <c r="M105" s="213" t="s">
        <v>21</v>
      </c>
      <c r="N105" s="214" t="s">
        <v>41</v>
      </c>
      <c r="O105" s="43"/>
      <c r="P105" s="215">
        <f>O105*H105</f>
        <v>0</v>
      </c>
      <c r="Q105" s="215">
        <v>0.02321</v>
      </c>
      <c r="R105" s="215">
        <f>Q105*H105</f>
        <v>0.02321</v>
      </c>
      <c r="S105" s="215">
        <v>0</v>
      </c>
      <c r="T105" s="216">
        <f>S105*H105</f>
        <v>0</v>
      </c>
      <c r="AR105" s="25" t="s">
        <v>203</v>
      </c>
      <c r="AT105" s="25" t="s">
        <v>198</v>
      </c>
      <c r="AU105" s="25" t="s">
        <v>79</v>
      </c>
      <c r="AY105" s="25" t="s">
        <v>195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77</v>
      </c>
      <c r="BK105" s="217">
        <f>ROUND(I105*H105,2)</f>
        <v>0</v>
      </c>
      <c r="BL105" s="25" t="s">
        <v>203</v>
      </c>
      <c r="BM105" s="25" t="s">
        <v>215</v>
      </c>
    </row>
    <row r="106" spans="2:47" s="1" customFormat="1" ht="27">
      <c r="B106" s="42"/>
      <c r="C106" s="64"/>
      <c r="D106" s="245" t="s">
        <v>205</v>
      </c>
      <c r="E106" s="64"/>
      <c r="F106" s="255" t="s">
        <v>216</v>
      </c>
      <c r="G106" s="64"/>
      <c r="H106" s="64"/>
      <c r="I106" s="174"/>
      <c r="J106" s="64"/>
      <c r="K106" s="64"/>
      <c r="L106" s="62"/>
      <c r="M106" s="220"/>
      <c r="N106" s="43"/>
      <c r="O106" s="43"/>
      <c r="P106" s="43"/>
      <c r="Q106" s="43"/>
      <c r="R106" s="43"/>
      <c r="S106" s="43"/>
      <c r="T106" s="79"/>
      <c r="AT106" s="25" t="s">
        <v>205</v>
      </c>
      <c r="AU106" s="25" t="s">
        <v>79</v>
      </c>
    </row>
    <row r="107" spans="2:65" s="1" customFormat="1" ht="22.5" customHeight="1">
      <c r="B107" s="42"/>
      <c r="C107" s="206" t="s">
        <v>196</v>
      </c>
      <c r="D107" s="206" t="s">
        <v>198</v>
      </c>
      <c r="E107" s="207" t="s">
        <v>217</v>
      </c>
      <c r="F107" s="208" t="s">
        <v>218</v>
      </c>
      <c r="G107" s="209" t="s">
        <v>214</v>
      </c>
      <c r="H107" s="210">
        <v>1</v>
      </c>
      <c r="I107" s="211"/>
      <c r="J107" s="212">
        <f>ROUND(I107*H107,2)</f>
        <v>0</v>
      </c>
      <c r="K107" s="208" t="s">
        <v>202</v>
      </c>
      <c r="L107" s="62"/>
      <c r="M107" s="213" t="s">
        <v>21</v>
      </c>
      <c r="N107" s="214" t="s">
        <v>41</v>
      </c>
      <c r="O107" s="43"/>
      <c r="P107" s="215">
        <f>O107*H107</f>
        <v>0</v>
      </c>
      <c r="Q107" s="215">
        <v>0.04131</v>
      </c>
      <c r="R107" s="215">
        <f>Q107*H107</f>
        <v>0.04131</v>
      </c>
      <c r="S107" s="215">
        <v>0</v>
      </c>
      <c r="T107" s="216">
        <f>S107*H107</f>
        <v>0</v>
      </c>
      <c r="AR107" s="25" t="s">
        <v>203</v>
      </c>
      <c r="AT107" s="25" t="s">
        <v>198</v>
      </c>
      <c r="AU107" s="25" t="s">
        <v>79</v>
      </c>
      <c r="AY107" s="25" t="s">
        <v>195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5" t="s">
        <v>77</v>
      </c>
      <c r="BK107" s="217">
        <f>ROUND(I107*H107,2)</f>
        <v>0</v>
      </c>
      <c r="BL107" s="25" t="s">
        <v>203</v>
      </c>
      <c r="BM107" s="25" t="s">
        <v>219</v>
      </c>
    </row>
    <row r="108" spans="2:47" s="1" customFormat="1" ht="27">
      <c r="B108" s="42"/>
      <c r="C108" s="64"/>
      <c r="D108" s="218" t="s">
        <v>205</v>
      </c>
      <c r="E108" s="64"/>
      <c r="F108" s="219" t="s">
        <v>220</v>
      </c>
      <c r="G108" s="64"/>
      <c r="H108" s="64"/>
      <c r="I108" s="174"/>
      <c r="J108" s="64"/>
      <c r="K108" s="64"/>
      <c r="L108" s="62"/>
      <c r="M108" s="220"/>
      <c r="N108" s="43"/>
      <c r="O108" s="43"/>
      <c r="P108" s="43"/>
      <c r="Q108" s="43"/>
      <c r="R108" s="43"/>
      <c r="S108" s="43"/>
      <c r="T108" s="79"/>
      <c r="AT108" s="25" t="s">
        <v>205</v>
      </c>
      <c r="AU108" s="25" t="s">
        <v>79</v>
      </c>
    </row>
    <row r="109" spans="2:51" s="13" customFormat="1" ht="13.5">
      <c r="B109" s="232"/>
      <c r="C109" s="233"/>
      <c r="D109" s="245" t="s">
        <v>207</v>
      </c>
      <c r="E109" s="256" t="s">
        <v>21</v>
      </c>
      <c r="F109" s="257" t="s">
        <v>77</v>
      </c>
      <c r="G109" s="233"/>
      <c r="H109" s="258">
        <v>1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207</v>
      </c>
      <c r="AU109" s="242" t="s">
        <v>79</v>
      </c>
      <c r="AV109" s="13" t="s">
        <v>79</v>
      </c>
      <c r="AW109" s="13" t="s">
        <v>33</v>
      </c>
      <c r="AX109" s="13" t="s">
        <v>77</v>
      </c>
      <c r="AY109" s="242" t="s">
        <v>195</v>
      </c>
    </row>
    <row r="110" spans="2:65" s="1" customFormat="1" ht="22.5" customHeight="1">
      <c r="B110" s="42"/>
      <c r="C110" s="206" t="s">
        <v>203</v>
      </c>
      <c r="D110" s="206" t="s">
        <v>198</v>
      </c>
      <c r="E110" s="207" t="s">
        <v>221</v>
      </c>
      <c r="F110" s="208" t="s">
        <v>222</v>
      </c>
      <c r="G110" s="209" t="s">
        <v>223</v>
      </c>
      <c r="H110" s="210">
        <v>0.123</v>
      </c>
      <c r="I110" s="211"/>
      <c r="J110" s="212">
        <f>ROUND(I110*H110,2)</f>
        <v>0</v>
      </c>
      <c r="K110" s="208" t="s">
        <v>202</v>
      </c>
      <c r="L110" s="62"/>
      <c r="M110" s="213" t="s">
        <v>21</v>
      </c>
      <c r="N110" s="214" t="s">
        <v>41</v>
      </c>
      <c r="O110" s="43"/>
      <c r="P110" s="215">
        <f>O110*H110</f>
        <v>0</v>
      </c>
      <c r="Q110" s="215">
        <v>0.01954</v>
      </c>
      <c r="R110" s="215">
        <f>Q110*H110</f>
        <v>0.00240342</v>
      </c>
      <c r="S110" s="215">
        <v>0</v>
      </c>
      <c r="T110" s="216">
        <f>S110*H110</f>
        <v>0</v>
      </c>
      <c r="AR110" s="25" t="s">
        <v>203</v>
      </c>
      <c r="AT110" s="25" t="s">
        <v>198</v>
      </c>
      <c r="AU110" s="25" t="s">
        <v>79</v>
      </c>
      <c r="AY110" s="25" t="s">
        <v>195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5" t="s">
        <v>77</v>
      </c>
      <c r="BK110" s="217">
        <f>ROUND(I110*H110,2)</f>
        <v>0</v>
      </c>
      <c r="BL110" s="25" t="s">
        <v>203</v>
      </c>
      <c r="BM110" s="25" t="s">
        <v>224</v>
      </c>
    </row>
    <row r="111" spans="2:47" s="1" customFormat="1" ht="27">
      <c r="B111" s="42"/>
      <c r="C111" s="64"/>
      <c r="D111" s="218" t="s">
        <v>205</v>
      </c>
      <c r="E111" s="64"/>
      <c r="F111" s="219" t="s">
        <v>225</v>
      </c>
      <c r="G111" s="64"/>
      <c r="H111" s="64"/>
      <c r="I111" s="174"/>
      <c r="J111" s="64"/>
      <c r="K111" s="64"/>
      <c r="L111" s="62"/>
      <c r="M111" s="220"/>
      <c r="N111" s="43"/>
      <c r="O111" s="43"/>
      <c r="P111" s="43"/>
      <c r="Q111" s="43"/>
      <c r="R111" s="43"/>
      <c r="S111" s="43"/>
      <c r="T111" s="79"/>
      <c r="AT111" s="25" t="s">
        <v>205</v>
      </c>
      <c r="AU111" s="25" t="s">
        <v>79</v>
      </c>
    </row>
    <row r="112" spans="2:47" s="1" customFormat="1" ht="27">
      <c r="B112" s="42"/>
      <c r="C112" s="64"/>
      <c r="D112" s="218" t="s">
        <v>226</v>
      </c>
      <c r="E112" s="64"/>
      <c r="F112" s="259" t="s">
        <v>227</v>
      </c>
      <c r="G112" s="64"/>
      <c r="H112" s="64"/>
      <c r="I112" s="174"/>
      <c r="J112" s="64"/>
      <c r="K112" s="64"/>
      <c r="L112" s="62"/>
      <c r="M112" s="220"/>
      <c r="N112" s="43"/>
      <c r="O112" s="43"/>
      <c r="P112" s="43"/>
      <c r="Q112" s="43"/>
      <c r="R112" s="43"/>
      <c r="S112" s="43"/>
      <c r="T112" s="79"/>
      <c r="AT112" s="25" t="s">
        <v>226</v>
      </c>
      <c r="AU112" s="25" t="s">
        <v>79</v>
      </c>
    </row>
    <row r="113" spans="2:51" s="12" customFormat="1" ht="13.5">
      <c r="B113" s="221"/>
      <c r="C113" s="222"/>
      <c r="D113" s="218" t="s">
        <v>207</v>
      </c>
      <c r="E113" s="223" t="s">
        <v>21</v>
      </c>
      <c r="F113" s="224" t="s">
        <v>228</v>
      </c>
      <c r="G113" s="222"/>
      <c r="H113" s="225" t="s">
        <v>21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207</v>
      </c>
      <c r="AU113" s="231" t="s">
        <v>79</v>
      </c>
      <c r="AV113" s="12" t="s">
        <v>77</v>
      </c>
      <c r="AW113" s="12" t="s">
        <v>33</v>
      </c>
      <c r="AX113" s="12" t="s">
        <v>70</v>
      </c>
      <c r="AY113" s="231" t="s">
        <v>195</v>
      </c>
    </row>
    <row r="114" spans="2:51" s="13" customFormat="1" ht="13.5">
      <c r="B114" s="232"/>
      <c r="C114" s="233"/>
      <c r="D114" s="218" t="s">
        <v>207</v>
      </c>
      <c r="E114" s="234" t="s">
        <v>21</v>
      </c>
      <c r="F114" s="235" t="s">
        <v>229</v>
      </c>
      <c r="G114" s="233"/>
      <c r="H114" s="236">
        <v>0.057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207</v>
      </c>
      <c r="AU114" s="242" t="s">
        <v>79</v>
      </c>
      <c r="AV114" s="13" t="s">
        <v>79</v>
      </c>
      <c r="AW114" s="13" t="s">
        <v>33</v>
      </c>
      <c r="AX114" s="13" t="s">
        <v>70</v>
      </c>
      <c r="AY114" s="242" t="s">
        <v>195</v>
      </c>
    </row>
    <row r="115" spans="2:51" s="13" customFormat="1" ht="13.5">
      <c r="B115" s="232"/>
      <c r="C115" s="233"/>
      <c r="D115" s="218" t="s">
        <v>207</v>
      </c>
      <c r="E115" s="234" t="s">
        <v>21</v>
      </c>
      <c r="F115" s="235" t="s">
        <v>230</v>
      </c>
      <c r="G115" s="233"/>
      <c r="H115" s="236">
        <v>0.045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207</v>
      </c>
      <c r="AU115" s="242" t="s">
        <v>79</v>
      </c>
      <c r="AV115" s="13" t="s">
        <v>79</v>
      </c>
      <c r="AW115" s="13" t="s">
        <v>33</v>
      </c>
      <c r="AX115" s="13" t="s">
        <v>70</v>
      </c>
      <c r="AY115" s="242" t="s">
        <v>195</v>
      </c>
    </row>
    <row r="116" spans="2:51" s="13" customFormat="1" ht="13.5">
      <c r="B116" s="232"/>
      <c r="C116" s="233"/>
      <c r="D116" s="218" t="s">
        <v>207</v>
      </c>
      <c r="E116" s="234" t="s">
        <v>21</v>
      </c>
      <c r="F116" s="235" t="s">
        <v>231</v>
      </c>
      <c r="G116" s="233"/>
      <c r="H116" s="236">
        <v>0.021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207</v>
      </c>
      <c r="AU116" s="242" t="s">
        <v>79</v>
      </c>
      <c r="AV116" s="13" t="s">
        <v>79</v>
      </c>
      <c r="AW116" s="13" t="s">
        <v>33</v>
      </c>
      <c r="AX116" s="13" t="s">
        <v>70</v>
      </c>
      <c r="AY116" s="242" t="s">
        <v>195</v>
      </c>
    </row>
    <row r="117" spans="2:51" s="14" customFormat="1" ht="13.5">
      <c r="B117" s="243"/>
      <c r="C117" s="244"/>
      <c r="D117" s="245" t="s">
        <v>207</v>
      </c>
      <c r="E117" s="246" t="s">
        <v>21</v>
      </c>
      <c r="F117" s="247" t="s">
        <v>211</v>
      </c>
      <c r="G117" s="244"/>
      <c r="H117" s="248">
        <v>0.123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AT117" s="254" t="s">
        <v>207</v>
      </c>
      <c r="AU117" s="254" t="s">
        <v>79</v>
      </c>
      <c r="AV117" s="14" t="s">
        <v>203</v>
      </c>
      <c r="AW117" s="14" t="s">
        <v>33</v>
      </c>
      <c r="AX117" s="14" t="s">
        <v>77</v>
      </c>
      <c r="AY117" s="254" t="s">
        <v>195</v>
      </c>
    </row>
    <row r="118" spans="2:65" s="1" customFormat="1" ht="22.5" customHeight="1">
      <c r="B118" s="42"/>
      <c r="C118" s="260" t="s">
        <v>232</v>
      </c>
      <c r="D118" s="260" t="s">
        <v>233</v>
      </c>
      <c r="E118" s="261" t="s">
        <v>234</v>
      </c>
      <c r="F118" s="262" t="s">
        <v>235</v>
      </c>
      <c r="G118" s="263" t="s">
        <v>223</v>
      </c>
      <c r="H118" s="264">
        <v>0.123</v>
      </c>
      <c r="I118" s="265"/>
      <c r="J118" s="266">
        <f>ROUND(I118*H118,2)</f>
        <v>0</v>
      </c>
      <c r="K118" s="262" t="s">
        <v>202</v>
      </c>
      <c r="L118" s="267"/>
      <c r="M118" s="268" t="s">
        <v>21</v>
      </c>
      <c r="N118" s="269" t="s">
        <v>41</v>
      </c>
      <c r="O118" s="43"/>
      <c r="P118" s="215">
        <f>O118*H118</f>
        <v>0</v>
      </c>
      <c r="Q118" s="215">
        <v>1</v>
      </c>
      <c r="R118" s="215">
        <f>Q118*H118</f>
        <v>0.123</v>
      </c>
      <c r="S118" s="215">
        <v>0</v>
      </c>
      <c r="T118" s="216">
        <f>S118*H118</f>
        <v>0</v>
      </c>
      <c r="AR118" s="25" t="s">
        <v>236</v>
      </c>
      <c r="AT118" s="25" t="s">
        <v>233</v>
      </c>
      <c r="AU118" s="25" t="s">
        <v>79</v>
      </c>
      <c r="AY118" s="25" t="s">
        <v>195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5" t="s">
        <v>77</v>
      </c>
      <c r="BK118" s="217">
        <f>ROUND(I118*H118,2)</f>
        <v>0</v>
      </c>
      <c r="BL118" s="25" t="s">
        <v>203</v>
      </c>
      <c r="BM118" s="25" t="s">
        <v>237</v>
      </c>
    </row>
    <row r="119" spans="2:47" s="1" customFormat="1" ht="13.5">
      <c r="B119" s="42"/>
      <c r="C119" s="64"/>
      <c r="D119" s="245" t="s">
        <v>205</v>
      </c>
      <c r="E119" s="64"/>
      <c r="F119" s="255" t="s">
        <v>235</v>
      </c>
      <c r="G119" s="64"/>
      <c r="H119" s="64"/>
      <c r="I119" s="174"/>
      <c r="J119" s="64"/>
      <c r="K119" s="64"/>
      <c r="L119" s="62"/>
      <c r="M119" s="220"/>
      <c r="N119" s="43"/>
      <c r="O119" s="43"/>
      <c r="P119" s="43"/>
      <c r="Q119" s="43"/>
      <c r="R119" s="43"/>
      <c r="S119" s="43"/>
      <c r="T119" s="79"/>
      <c r="AT119" s="25" t="s">
        <v>205</v>
      </c>
      <c r="AU119" s="25" t="s">
        <v>79</v>
      </c>
    </row>
    <row r="120" spans="2:65" s="1" customFormat="1" ht="22.5" customHeight="1">
      <c r="B120" s="42"/>
      <c r="C120" s="206" t="s">
        <v>238</v>
      </c>
      <c r="D120" s="206" t="s">
        <v>198</v>
      </c>
      <c r="E120" s="207" t="s">
        <v>239</v>
      </c>
      <c r="F120" s="208" t="s">
        <v>240</v>
      </c>
      <c r="G120" s="209" t="s">
        <v>223</v>
      </c>
      <c r="H120" s="210">
        <v>0.205</v>
      </c>
      <c r="I120" s="211"/>
      <c r="J120" s="212">
        <f>ROUND(I120*H120,2)</f>
        <v>0</v>
      </c>
      <c r="K120" s="208" t="s">
        <v>202</v>
      </c>
      <c r="L120" s="62"/>
      <c r="M120" s="213" t="s">
        <v>21</v>
      </c>
      <c r="N120" s="214" t="s">
        <v>41</v>
      </c>
      <c r="O120" s="43"/>
      <c r="P120" s="215">
        <f>O120*H120</f>
        <v>0</v>
      </c>
      <c r="Q120" s="215">
        <v>0.01709</v>
      </c>
      <c r="R120" s="215">
        <f>Q120*H120</f>
        <v>0.00350345</v>
      </c>
      <c r="S120" s="215">
        <v>0</v>
      </c>
      <c r="T120" s="216">
        <f>S120*H120</f>
        <v>0</v>
      </c>
      <c r="AR120" s="25" t="s">
        <v>203</v>
      </c>
      <c r="AT120" s="25" t="s">
        <v>198</v>
      </c>
      <c r="AU120" s="25" t="s">
        <v>79</v>
      </c>
      <c r="AY120" s="25" t="s">
        <v>195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77</v>
      </c>
      <c r="BK120" s="217">
        <f>ROUND(I120*H120,2)</f>
        <v>0</v>
      </c>
      <c r="BL120" s="25" t="s">
        <v>203</v>
      </c>
      <c r="BM120" s="25" t="s">
        <v>241</v>
      </c>
    </row>
    <row r="121" spans="2:47" s="1" customFormat="1" ht="27">
      <c r="B121" s="42"/>
      <c r="C121" s="64"/>
      <c r="D121" s="218" t="s">
        <v>205</v>
      </c>
      <c r="E121" s="64"/>
      <c r="F121" s="219" t="s">
        <v>242</v>
      </c>
      <c r="G121" s="64"/>
      <c r="H121" s="64"/>
      <c r="I121" s="174"/>
      <c r="J121" s="64"/>
      <c r="K121" s="64"/>
      <c r="L121" s="62"/>
      <c r="M121" s="220"/>
      <c r="N121" s="43"/>
      <c r="O121" s="43"/>
      <c r="P121" s="43"/>
      <c r="Q121" s="43"/>
      <c r="R121" s="43"/>
      <c r="S121" s="43"/>
      <c r="T121" s="79"/>
      <c r="AT121" s="25" t="s">
        <v>205</v>
      </c>
      <c r="AU121" s="25" t="s">
        <v>79</v>
      </c>
    </row>
    <row r="122" spans="2:47" s="1" customFormat="1" ht="27">
      <c r="B122" s="42"/>
      <c r="C122" s="64"/>
      <c r="D122" s="218" t="s">
        <v>226</v>
      </c>
      <c r="E122" s="64"/>
      <c r="F122" s="259" t="s">
        <v>227</v>
      </c>
      <c r="G122" s="64"/>
      <c r="H122" s="64"/>
      <c r="I122" s="174"/>
      <c r="J122" s="64"/>
      <c r="K122" s="64"/>
      <c r="L122" s="62"/>
      <c r="M122" s="220"/>
      <c r="N122" s="43"/>
      <c r="O122" s="43"/>
      <c r="P122" s="43"/>
      <c r="Q122" s="43"/>
      <c r="R122" s="43"/>
      <c r="S122" s="43"/>
      <c r="T122" s="79"/>
      <c r="AT122" s="25" t="s">
        <v>226</v>
      </c>
      <c r="AU122" s="25" t="s">
        <v>79</v>
      </c>
    </row>
    <row r="123" spans="2:51" s="12" customFormat="1" ht="13.5">
      <c r="B123" s="221"/>
      <c r="C123" s="222"/>
      <c r="D123" s="218" t="s">
        <v>207</v>
      </c>
      <c r="E123" s="223" t="s">
        <v>21</v>
      </c>
      <c r="F123" s="224" t="s">
        <v>228</v>
      </c>
      <c r="G123" s="222"/>
      <c r="H123" s="225" t="s">
        <v>21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207</v>
      </c>
      <c r="AU123" s="231" t="s">
        <v>79</v>
      </c>
      <c r="AV123" s="12" t="s">
        <v>77</v>
      </c>
      <c r="AW123" s="12" t="s">
        <v>33</v>
      </c>
      <c r="AX123" s="12" t="s">
        <v>70</v>
      </c>
      <c r="AY123" s="231" t="s">
        <v>195</v>
      </c>
    </row>
    <row r="124" spans="2:51" s="13" customFormat="1" ht="13.5">
      <c r="B124" s="232"/>
      <c r="C124" s="233"/>
      <c r="D124" s="218" t="s">
        <v>207</v>
      </c>
      <c r="E124" s="234" t="s">
        <v>21</v>
      </c>
      <c r="F124" s="235" t="s">
        <v>243</v>
      </c>
      <c r="G124" s="233"/>
      <c r="H124" s="236">
        <v>0.205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207</v>
      </c>
      <c r="AU124" s="242" t="s">
        <v>79</v>
      </c>
      <c r="AV124" s="13" t="s">
        <v>79</v>
      </c>
      <c r="AW124" s="13" t="s">
        <v>33</v>
      </c>
      <c r="AX124" s="13" t="s">
        <v>70</v>
      </c>
      <c r="AY124" s="242" t="s">
        <v>195</v>
      </c>
    </row>
    <row r="125" spans="2:51" s="14" customFormat="1" ht="13.5">
      <c r="B125" s="243"/>
      <c r="C125" s="244"/>
      <c r="D125" s="245" t="s">
        <v>207</v>
      </c>
      <c r="E125" s="246" t="s">
        <v>21</v>
      </c>
      <c r="F125" s="247" t="s">
        <v>211</v>
      </c>
      <c r="G125" s="244"/>
      <c r="H125" s="248">
        <v>0.205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207</v>
      </c>
      <c r="AU125" s="254" t="s">
        <v>79</v>
      </c>
      <c r="AV125" s="14" t="s">
        <v>203</v>
      </c>
      <c r="AW125" s="14" t="s">
        <v>33</v>
      </c>
      <c r="AX125" s="14" t="s">
        <v>77</v>
      </c>
      <c r="AY125" s="254" t="s">
        <v>195</v>
      </c>
    </row>
    <row r="126" spans="2:65" s="1" customFormat="1" ht="22.5" customHeight="1">
      <c r="B126" s="42"/>
      <c r="C126" s="260" t="s">
        <v>244</v>
      </c>
      <c r="D126" s="260" t="s">
        <v>233</v>
      </c>
      <c r="E126" s="261" t="s">
        <v>245</v>
      </c>
      <c r="F126" s="262" t="s">
        <v>246</v>
      </c>
      <c r="G126" s="263" t="s">
        <v>223</v>
      </c>
      <c r="H126" s="264">
        <v>0.205</v>
      </c>
      <c r="I126" s="265"/>
      <c r="J126" s="266">
        <f>ROUND(I126*H126,2)</f>
        <v>0</v>
      </c>
      <c r="K126" s="262" t="s">
        <v>202</v>
      </c>
      <c r="L126" s="267"/>
      <c r="M126" s="268" t="s">
        <v>21</v>
      </c>
      <c r="N126" s="269" t="s">
        <v>41</v>
      </c>
      <c r="O126" s="43"/>
      <c r="P126" s="215">
        <f>O126*H126</f>
        <v>0</v>
      </c>
      <c r="Q126" s="215">
        <v>1</v>
      </c>
      <c r="R126" s="215">
        <f>Q126*H126</f>
        <v>0.205</v>
      </c>
      <c r="S126" s="215">
        <v>0</v>
      </c>
      <c r="T126" s="216">
        <f>S126*H126</f>
        <v>0</v>
      </c>
      <c r="AR126" s="25" t="s">
        <v>236</v>
      </c>
      <c r="AT126" s="25" t="s">
        <v>233</v>
      </c>
      <c r="AU126" s="25" t="s">
        <v>79</v>
      </c>
      <c r="AY126" s="25" t="s">
        <v>195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25" t="s">
        <v>77</v>
      </c>
      <c r="BK126" s="217">
        <f>ROUND(I126*H126,2)</f>
        <v>0</v>
      </c>
      <c r="BL126" s="25" t="s">
        <v>203</v>
      </c>
      <c r="BM126" s="25" t="s">
        <v>247</v>
      </c>
    </row>
    <row r="127" spans="2:47" s="1" customFormat="1" ht="13.5">
      <c r="B127" s="42"/>
      <c r="C127" s="64"/>
      <c r="D127" s="245" t="s">
        <v>205</v>
      </c>
      <c r="E127" s="64"/>
      <c r="F127" s="255" t="s">
        <v>246</v>
      </c>
      <c r="G127" s="64"/>
      <c r="H127" s="64"/>
      <c r="I127" s="174"/>
      <c r="J127" s="64"/>
      <c r="K127" s="64"/>
      <c r="L127" s="62"/>
      <c r="M127" s="220"/>
      <c r="N127" s="43"/>
      <c r="O127" s="43"/>
      <c r="P127" s="43"/>
      <c r="Q127" s="43"/>
      <c r="R127" s="43"/>
      <c r="S127" s="43"/>
      <c r="T127" s="79"/>
      <c r="AT127" s="25" t="s">
        <v>205</v>
      </c>
      <c r="AU127" s="25" t="s">
        <v>79</v>
      </c>
    </row>
    <row r="128" spans="2:65" s="1" customFormat="1" ht="22.5" customHeight="1">
      <c r="B128" s="42"/>
      <c r="C128" s="206" t="s">
        <v>236</v>
      </c>
      <c r="D128" s="206" t="s">
        <v>198</v>
      </c>
      <c r="E128" s="207" t="s">
        <v>248</v>
      </c>
      <c r="F128" s="208" t="s">
        <v>249</v>
      </c>
      <c r="G128" s="209" t="s">
        <v>250</v>
      </c>
      <c r="H128" s="210">
        <v>33.652</v>
      </c>
      <c r="I128" s="211"/>
      <c r="J128" s="212">
        <f>ROUND(I128*H128,2)</f>
        <v>0</v>
      </c>
      <c r="K128" s="208" t="s">
        <v>202</v>
      </c>
      <c r="L128" s="62"/>
      <c r="M128" s="213" t="s">
        <v>21</v>
      </c>
      <c r="N128" s="214" t="s">
        <v>41</v>
      </c>
      <c r="O128" s="43"/>
      <c r="P128" s="215">
        <f>O128*H128</f>
        <v>0</v>
      </c>
      <c r="Q128" s="215">
        <v>0.10031</v>
      </c>
      <c r="R128" s="215">
        <f>Q128*H128</f>
        <v>3.37563212</v>
      </c>
      <c r="S128" s="215">
        <v>0</v>
      </c>
      <c r="T128" s="216">
        <f>S128*H128</f>
        <v>0</v>
      </c>
      <c r="AR128" s="25" t="s">
        <v>203</v>
      </c>
      <c r="AT128" s="25" t="s">
        <v>198</v>
      </c>
      <c r="AU128" s="25" t="s">
        <v>79</v>
      </c>
      <c r="AY128" s="25" t="s">
        <v>195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77</v>
      </c>
      <c r="BK128" s="217">
        <f>ROUND(I128*H128,2)</f>
        <v>0</v>
      </c>
      <c r="BL128" s="25" t="s">
        <v>203</v>
      </c>
      <c r="BM128" s="25" t="s">
        <v>251</v>
      </c>
    </row>
    <row r="129" spans="2:47" s="1" customFormat="1" ht="27">
      <c r="B129" s="42"/>
      <c r="C129" s="64"/>
      <c r="D129" s="218" t="s">
        <v>205</v>
      </c>
      <c r="E129" s="64"/>
      <c r="F129" s="219" t="s">
        <v>252</v>
      </c>
      <c r="G129" s="64"/>
      <c r="H129" s="64"/>
      <c r="I129" s="174"/>
      <c r="J129" s="64"/>
      <c r="K129" s="64"/>
      <c r="L129" s="62"/>
      <c r="M129" s="220"/>
      <c r="N129" s="43"/>
      <c r="O129" s="43"/>
      <c r="P129" s="43"/>
      <c r="Q129" s="43"/>
      <c r="R129" s="43"/>
      <c r="S129" s="43"/>
      <c r="T129" s="79"/>
      <c r="AT129" s="25" t="s">
        <v>205</v>
      </c>
      <c r="AU129" s="25" t="s">
        <v>79</v>
      </c>
    </row>
    <row r="130" spans="2:51" s="12" customFormat="1" ht="13.5">
      <c r="B130" s="221"/>
      <c r="C130" s="222"/>
      <c r="D130" s="218" t="s">
        <v>207</v>
      </c>
      <c r="E130" s="223" t="s">
        <v>21</v>
      </c>
      <c r="F130" s="224" t="s">
        <v>253</v>
      </c>
      <c r="G130" s="222"/>
      <c r="H130" s="225" t="s">
        <v>21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207</v>
      </c>
      <c r="AU130" s="231" t="s">
        <v>79</v>
      </c>
      <c r="AV130" s="12" t="s">
        <v>77</v>
      </c>
      <c r="AW130" s="12" t="s">
        <v>33</v>
      </c>
      <c r="AX130" s="12" t="s">
        <v>70</v>
      </c>
      <c r="AY130" s="231" t="s">
        <v>195</v>
      </c>
    </row>
    <row r="131" spans="2:51" s="13" customFormat="1" ht="13.5">
      <c r="B131" s="232"/>
      <c r="C131" s="233"/>
      <c r="D131" s="218" t="s">
        <v>207</v>
      </c>
      <c r="E131" s="234" t="s">
        <v>21</v>
      </c>
      <c r="F131" s="235" t="s">
        <v>254</v>
      </c>
      <c r="G131" s="233"/>
      <c r="H131" s="236">
        <v>33.652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207</v>
      </c>
      <c r="AU131" s="242" t="s">
        <v>79</v>
      </c>
      <c r="AV131" s="13" t="s">
        <v>79</v>
      </c>
      <c r="AW131" s="13" t="s">
        <v>33</v>
      </c>
      <c r="AX131" s="13" t="s">
        <v>70</v>
      </c>
      <c r="AY131" s="242" t="s">
        <v>195</v>
      </c>
    </row>
    <row r="132" spans="2:51" s="14" customFormat="1" ht="13.5">
      <c r="B132" s="243"/>
      <c r="C132" s="244"/>
      <c r="D132" s="218" t="s">
        <v>207</v>
      </c>
      <c r="E132" s="270" t="s">
        <v>21</v>
      </c>
      <c r="F132" s="271" t="s">
        <v>211</v>
      </c>
      <c r="G132" s="244"/>
      <c r="H132" s="272">
        <v>33.652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207</v>
      </c>
      <c r="AU132" s="254" t="s">
        <v>79</v>
      </c>
      <c r="AV132" s="14" t="s">
        <v>203</v>
      </c>
      <c r="AW132" s="14" t="s">
        <v>33</v>
      </c>
      <c r="AX132" s="14" t="s">
        <v>77</v>
      </c>
      <c r="AY132" s="254" t="s">
        <v>195</v>
      </c>
    </row>
    <row r="133" spans="2:63" s="11" customFormat="1" ht="29.85" customHeight="1">
      <c r="B133" s="189"/>
      <c r="C133" s="190"/>
      <c r="D133" s="203" t="s">
        <v>69</v>
      </c>
      <c r="E133" s="204" t="s">
        <v>238</v>
      </c>
      <c r="F133" s="204" t="s">
        <v>255</v>
      </c>
      <c r="G133" s="190"/>
      <c r="H133" s="190"/>
      <c r="I133" s="193"/>
      <c r="J133" s="205">
        <f>BK133</f>
        <v>0</v>
      </c>
      <c r="K133" s="190"/>
      <c r="L133" s="195"/>
      <c r="M133" s="196"/>
      <c r="N133" s="197"/>
      <c r="O133" s="197"/>
      <c r="P133" s="198">
        <f>SUM(P134:P233)</f>
        <v>0</v>
      </c>
      <c r="Q133" s="197"/>
      <c r="R133" s="198">
        <f>SUM(R134:R233)</f>
        <v>13.142398730000002</v>
      </c>
      <c r="S133" s="197"/>
      <c r="T133" s="199">
        <f>SUM(T134:T233)</f>
        <v>0</v>
      </c>
      <c r="AR133" s="200" t="s">
        <v>77</v>
      </c>
      <c r="AT133" s="201" t="s">
        <v>69</v>
      </c>
      <c r="AU133" s="201" t="s">
        <v>77</v>
      </c>
      <c r="AY133" s="200" t="s">
        <v>195</v>
      </c>
      <c r="BK133" s="202">
        <f>SUM(BK134:BK233)</f>
        <v>0</v>
      </c>
    </row>
    <row r="134" spans="2:65" s="1" customFormat="1" ht="22.5" customHeight="1">
      <c r="B134" s="42"/>
      <c r="C134" s="206" t="s">
        <v>256</v>
      </c>
      <c r="D134" s="206" t="s">
        <v>198</v>
      </c>
      <c r="E134" s="207" t="s">
        <v>257</v>
      </c>
      <c r="F134" s="208" t="s">
        <v>258</v>
      </c>
      <c r="G134" s="209" t="s">
        <v>250</v>
      </c>
      <c r="H134" s="210">
        <v>21.04</v>
      </c>
      <c r="I134" s="211"/>
      <c r="J134" s="212">
        <f>ROUND(I134*H134,2)</f>
        <v>0</v>
      </c>
      <c r="K134" s="208" t="s">
        <v>202</v>
      </c>
      <c r="L134" s="62"/>
      <c r="M134" s="213" t="s">
        <v>21</v>
      </c>
      <c r="N134" s="214" t="s">
        <v>41</v>
      </c>
      <c r="O134" s="43"/>
      <c r="P134" s="215">
        <f>O134*H134</f>
        <v>0</v>
      </c>
      <c r="Q134" s="215">
        <v>0.00735</v>
      </c>
      <c r="R134" s="215">
        <f>Q134*H134</f>
        <v>0.15464399999999998</v>
      </c>
      <c r="S134" s="215">
        <v>0</v>
      </c>
      <c r="T134" s="216">
        <f>S134*H134</f>
        <v>0</v>
      </c>
      <c r="AR134" s="25" t="s">
        <v>203</v>
      </c>
      <c r="AT134" s="25" t="s">
        <v>198</v>
      </c>
      <c r="AU134" s="25" t="s">
        <v>79</v>
      </c>
      <c r="AY134" s="25" t="s">
        <v>195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77</v>
      </c>
      <c r="BK134" s="217">
        <f>ROUND(I134*H134,2)</f>
        <v>0</v>
      </c>
      <c r="BL134" s="25" t="s">
        <v>203</v>
      </c>
      <c r="BM134" s="25" t="s">
        <v>259</v>
      </c>
    </row>
    <row r="135" spans="2:47" s="1" customFormat="1" ht="27">
      <c r="B135" s="42"/>
      <c r="C135" s="64"/>
      <c r="D135" s="218" t="s">
        <v>205</v>
      </c>
      <c r="E135" s="64"/>
      <c r="F135" s="219" t="s">
        <v>260</v>
      </c>
      <c r="G135" s="64"/>
      <c r="H135" s="64"/>
      <c r="I135" s="174"/>
      <c r="J135" s="64"/>
      <c r="K135" s="64"/>
      <c r="L135" s="62"/>
      <c r="M135" s="220"/>
      <c r="N135" s="43"/>
      <c r="O135" s="43"/>
      <c r="P135" s="43"/>
      <c r="Q135" s="43"/>
      <c r="R135" s="43"/>
      <c r="S135" s="43"/>
      <c r="T135" s="79"/>
      <c r="AT135" s="25" t="s">
        <v>205</v>
      </c>
      <c r="AU135" s="25" t="s">
        <v>79</v>
      </c>
    </row>
    <row r="136" spans="2:51" s="13" customFormat="1" ht="13.5">
      <c r="B136" s="232"/>
      <c r="C136" s="233"/>
      <c r="D136" s="245" t="s">
        <v>207</v>
      </c>
      <c r="E136" s="256" t="s">
        <v>21</v>
      </c>
      <c r="F136" s="257" t="s">
        <v>147</v>
      </c>
      <c r="G136" s="233"/>
      <c r="H136" s="258">
        <v>21.04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207</v>
      </c>
      <c r="AU136" s="242" t="s">
        <v>79</v>
      </c>
      <c r="AV136" s="13" t="s">
        <v>79</v>
      </c>
      <c r="AW136" s="13" t="s">
        <v>33</v>
      </c>
      <c r="AX136" s="13" t="s">
        <v>77</v>
      </c>
      <c r="AY136" s="242" t="s">
        <v>195</v>
      </c>
    </row>
    <row r="137" spans="2:65" s="1" customFormat="1" ht="22.5" customHeight="1">
      <c r="B137" s="42"/>
      <c r="C137" s="206" t="s">
        <v>261</v>
      </c>
      <c r="D137" s="206" t="s">
        <v>198</v>
      </c>
      <c r="E137" s="207" t="s">
        <v>262</v>
      </c>
      <c r="F137" s="208" t="s">
        <v>263</v>
      </c>
      <c r="G137" s="209" t="s">
        <v>250</v>
      </c>
      <c r="H137" s="210">
        <v>21.04</v>
      </c>
      <c r="I137" s="211"/>
      <c r="J137" s="212">
        <f>ROUND(I137*H137,2)</f>
        <v>0</v>
      </c>
      <c r="K137" s="208" t="s">
        <v>202</v>
      </c>
      <c r="L137" s="62"/>
      <c r="M137" s="213" t="s">
        <v>21</v>
      </c>
      <c r="N137" s="214" t="s">
        <v>41</v>
      </c>
      <c r="O137" s="43"/>
      <c r="P137" s="215">
        <f>O137*H137</f>
        <v>0</v>
      </c>
      <c r="Q137" s="215">
        <v>0.0154</v>
      </c>
      <c r="R137" s="215">
        <f>Q137*H137</f>
        <v>0.32401599999999997</v>
      </c>
      <c r="S137" s="215">
        <v>0</v>
      </c>
      <c r="T137" s="216">
        <f>S137*H137</f>
        <v>0</v>
      </c>
      <c r="AR137" s="25" t="s">
        <v>203</v>
      </c>
      <c r="AT137" s="25" t="s">
        <v>198</v>
      </c>
      <c r="AU137" s="25" t="s">
        <v>79</v>
      </c>
      <c r="AY137" s="25" t="s">
        <v>195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77</v>
      </c>
      <c r="BK137" s="217">
        <f>ROUND(I137*H137,2)</f>
        <v>0</v>
      </c>
      <c r="BL137" s="25" t="s">
        <v>203</v>
      </c>
      <c r="BM137" s="25" t="s">
        <v>264</v>
      </c>
    </row>
    <row r="138" spans="2:47" s="1" customFormat="1" ht="27">
      <c r="B138" s="42"/>
      <c r="C138" s="64"/>
      <c r="D138" s="218" t="s">
        <v>205</v>
      </c>
      <c r="E138" s="64"/>
      <c r="F138" s="219" t="s">
        <v>265</v>
      </c>
      <c r="G138" s="64"/>
      <c r="H138" s="64"/>
      <c r="I138" s="174"/>
      <c r="J138" s="64"/>
      <c r="K138" s="64"/>
      <c r="L138" s="62"/>
      <c r="M138" s="220"/>
      <c r="N138" s="43"/>
      <c r="O138" s="43"/>
      <c r="P138" s="43"/>
      <c r="Q138" s="43"/>
      <c r="R138" s="43"/>
      <c r="S138" s="43"/>
      <c r="T138" s="79"/>
      <c r="AT138" s="25" t="s">
        <v>205</v>
      </c>
      <c r="AU138" s="25" t="s">
        <v>79</v>
      </c>
    </row>
    <row r="139" spans="2:51" s="13" customFormat="1" ht="13.5">
      <c r="B139" s="232"/>
      <c r="C139" s="233"/>
      <c r="D139" s="245" t="s">
        <v>207</v>
      </c>
      <c r="E139" s="256" t="s">
        <v>21</v>
      </c>
      <c r="F139" s="257" t="s">
        <v>147</v>
      </c>
      <c r="G139" s="233"/>
      <c r="H139" s="258">
        <v>21.04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207</v>
      </c>
      <c r="AU139" s="242" t="s">
        <v>79</v>
      </c>
      <c r="AV139" s="13" t="s">
        <v>79</v>
      </c>
      <c r="AW139" s="13" t="s">
        <v>33</v>
      </c>
      <c r="AX139" s="13" t="s">
        <v>77</v>
      </c>
      <c r="AY139" s="242" t="s">
        <v>195</v>
      </c>
    </row>
    <row r="140" spans="2:65" s="1" customFormat="1" ht="22.5" customHeight="1">
      <c r="B140" s="42"/>
      <c r="C140" s="206" t="s">
        <v>266</v>
      </c>
      <c r="D140" s="206" t="s">
        <v>198</v>
      </c>
      <c r="E140" s="207" t="s">
        <v>267</v>
      </c>
      <c r="F140" s="208" t="s">
        <v>268</v>
      </c>
      <c r="G140" s="209" t="s">
        <v>250</v>
      </c>
      <c r="H140" s="210">
        <v>24.075</v>
      </c>
      <c r="I140" s="211"/>
      <c r="J140" s="212">
        <f>ROUND(I140*H140,2)</f>
        <v>0</v>
      </c>
      <c r="K140" s="208" t="s">
        <v>202</v>
      </c>
      <c r="L140" s="62"/>
      <c r="M140" s="213" t="s">
        <v>21</v>
      </c>
      <c r="N140" s="214" t="s">
        <v>41</v>
      </c>
      <c r="O140" s="43"/>
      <c r="P140" s="215">
        <f>O140*H140</f>
        <v>0</v>
      </c>
      <c r="Q140" s="215">
        <v>0.0261</v>
      </c>
      <c r="R140" s="215">
        <f>Q140*H140</f>
        <v>0.6283575</v>
      </c>
      <c r="S140" s="215">
        <v>0</v>
      </c>
      <c r="T140" s="216">
        <f>S140*H140</f>
        <v>0</v>
      </c>
      <c r="AR140" s="25" t="s">
        <v>203</v>
      </c>
      <c r="AT140" s="25" t="s">
        <v>198</v>
      </c>
      <c r="AU140" s="25" t="s">
        <v>79</v>
      </c>
      <c r="AY140" s="25" t="s">
        <v>195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77</v>
      </c>
      <c r="BK140" s="217">
        <f>ROUND(I140*H140,2)</f>
        <v>0</v>
      </c>
      <c r="BL140" s="25" t="s">
        <v>203</v>
      </c>
      <c r="BM140" s="25" t="s">
        <v>269</v>
      </c>
    </row>
    <row r="141" spans="2:47" s="1" customFormat="1" ht="27">
      <c r="B141" s="42"/>
      <c r="C141" s="64"/>
      <c r="D141" s="218" t="s">
        <v>205</v>
      </c>
      <c r="E141" s="64"/>
      <c r="F141" s="219" t="s">
        <v>270</v>
      </c>
      <c r="G141" s="64"/>
      <c r="H141" s="64"/>
      <c r="I141" s="174"/>
      <c r="J141" s="64"/>
      <c r="K141" s="64"/>
      <c r="L141" s="62"/>
      <c r="M141" s="220"/>
      <c r="N141" s="43"/>
      <c r="O141" s="43"/>
      <c r="P141" s="43"/>
      <c r="Q141" s="43"/>
      <c r="R141" s="43"/>
      <c r="S141" s="43"/>
      <c r="T141" s="79"/>
      <c r="AT141" s="25" t="s">
        <v>205</v>
      </c>
      <c r="AU141" s="25" t="s">
        <v>79</v>
      </c>
    </row>
    <row r="142" spans="2:51" s="12" customFormat="1" ht="13.5">
      <c r="B142" s="221"/>
      <c r="C142" s="222"/>
      <c r="D142" s="218" t="s">
        <v>207</v>
      </c>
      <c r="E142" s="223" t="s">
        <v>21</v>
      </c>
      <c r="F142" s="224" t="s">
        <v>271</v>
      </c>
      <c r="G142" s="222"/>
      <c r="H142" s="225" t="s">
        <v>21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207</v>
      </c>
      <c r="AU142" s="231" t="s">
        <v>79</v>
      </c>
      <c r="AV142" s="12" t="s">
        <v>77</v>
      </c>
      <c r="AW142" s="12" t="s">
        <v>33</v>
      </c>
      <c r="AX142" s="12" t="s">
        <v>70</v>
      </c>
      <c r="AY142" s="231" t="s">
        <v>195</v>
      </c>
    </row>
    <row r="143" spans="2:51" s="13" customFormat="1" ht="13.5">
      <c r="B143" s="232"/>
      <c r="C143" s="233"/>
      <c r="D143" s="218" t="s">
        <v>207</v>
      </c>
      <c r="E143" s="234" t="s">
        <v>21</v>
      </c>
      <c r="F143" s="235" t="s">
        <v>272</v>
      </c>
      <c r="G143" s="233"/>
      <c r="H143" s="236">
        <v>24.075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207</v>
      </c>
      <c r="AU143" s="242" t="s">
        <v>79</v>
      </c>
      <c r="AV143" s="13" t="s">
        <v>79</v>
      </c>
      <c r="AW143" s="13" t="s">
        <v>33</v>
      </c>
      <c r="AX143" s="13" t="s">
        <v>70</v>
      </c>
      <c r="AY143" s="242" t="s">
        <v>195</v>
      </c>
    </row>
    <row r="144" spans="2:51" s="14" customFormat="1" ht="13.5">
      <c r="B144" s="243"/>
      <c r="C144" s="244"/>
      <c r="D144" s="245" t="s">
        <v>207</v>
      </c>
      <c r="E144" s="246" t="s">
        <v>273</v>
      </c>
      <c r="F144" s="247" t="s">
        <v>211</v>
      </c>
      <c r="G144" s="244"/>
      <c r="H144" s="248">
        <v>24.075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AT144" s="254" t="s">
        <v>207</v>
      </c>
      <c r="AU144" s="254" t="s">
        <v>79</v>
      </c>
      <c r="AV144" s="14" t="s">
        <v>203</v>
      </c>
      <c r="AW144" s="14" t="s">
        <v>33</v>
      </c>
      <c r="AX144" s="14" t="s">
        <v>77</v>
      </c>
      <c r="AY144" s="254" t="s">
        <v>195</v>
      </c>
    </row>
    <row r="145" spans="2:65" s="1" customFormat="1" ht="31.5" customHeight="1">
      <c r="B145" s="42"/>
      <c r="C145" s="206" t="s">
        <v>274</v>
      </c>
      <c r="D145" s="206" t="s">
        <v>198</v>
      </c>
      <c r="E145" s="207" t="s">
        <v>275</v>
      </c>
      <c r="F145" s="208" t="s">
        <v>276</v>
      </c>
      <c r="G145" s="209" t="s">
        <v>250</v>
      </c>
      <c r="H145" s="210">
        <v>21.04</v>
      </c>
      <c r="I145" s="211"/>
      <c r="J145" s="212">
        <f>ROUND(I145*H145,2)</f>
        <v>0</v>
      </c>
      <c r="K145" s="208" t="s">
        <v>202</v>
      </c>
      <c r="L145" s="62"/>
      <c r="M145" s="213" t="s">
        <v>21</v>
      </c>
      <c r="N145" s="214" t="s">
        <v>41</v>
      </c>
      <c r="O145" s="43"/>
      <c r="P145" s="215">
        <f>O145*H145</f>
        <v>0</v>
      </c>
      <c r="Q145" s="215">
        <v>0.01103</v>
      </c>
      <c r="R145" s="215">
        <f>Q145*H145</f>
        <v>0.23207119999999998</v>
      </c>
      <c r="S145" s="215">
        <v>0</v>
      </c>
      <c r="T145" s="216">
        <f>S145*H145</f>
        <v>0</v>
      </c>
      <c r="AR145" s="25" t="s">
        <v>203</v>
      </c>
      <c r="AT145" s="25" t="s">
        <v>198</v>
      </c>
      <c r="AU145" s="25" t="s">
        <v>79</v>
      </c>
      <c r="AY145" s="25" t="s">
        <v>195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77</v>
      </c>
      <c r="BK145" s="217">
        <f>ROUND(I145*H145,2)</f>
        <v>0</v>
      </c>
      <c r="BL145" s="25" t="s">
        <v>203</v>
      </c>
      <c r="BM145" s="25" t="s">
        <v>277</v>
      </c>
    </row>
    <row r="146" spans="2:47" s="1" customFormat="1" ht="27">
      <c r="B146" s="42"/>
      <c r="C146" s="64"/>
      <c r="D146" s="218" t="s">
        <v>205</v>
      </c>
      <c r="E146" s="64"/>
      <c r="F146" s="219" t="s">
        <v>278</v>
      </c>
      <c r="G146" s="64"/>
      <c r="H146" s="64"/>
      <c r="I146" s="174"/>
      <c r="J146" s="64"/>
      <c r="K146" s="64"/>
      <c r="L146" s="62"/>
      <c r="M146" s="220"/>
      <c r="N146" s="43"/>
      <c r="O146" s="43"/>
      <c r="P146" s="43"/>
      <c r="Q146" s="43"/>
      <c r="R146" s="43"/>
      <c r="S146" s="43"/>
      <c r="T146" s="79"/>
      <c r="AT146" s="25" t="s">
        <v>205</v>
      </c>
      <c r="AU146" s="25" t="s">
        <v>79</v>
      </c>
    </row>
    <row r="147" spans="2:51" s="12" customFormat="1" ht="13.5">
      <c r="B147" s="221"/>
      <c r="C147" s="222"/>
      <c r="D147" s="218" t="s">
        <v>207</v>
      </c>
      <c r="E147" s="223" t="s">
        <v>21</v>
      </c>
      <c r="F147" s="224" t="s">
        <v>253</v>
      </c>
      <c r="G147" s="222"/>
      <c r="H147" s="225" t="s">
        <v>21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207</v>
      </c>
      <c r="AU147" s="231" t="s">
        <v>79</v>
      </c>
      <c r="AV147" s="12" t="s">
        <v>77</v>
      </c>
      <c r="AW147" s="12" t="s">
        <v>33</v>
      </c>
      <c r="AX147" s="12" t="s">
        <v>70</v>
      </c>
      <c r="AY147" s="231" t="s">
        <v>195</v>
      </c>
    </row>
    <row r="148" spans="2:51" s="13" customFormat="1" ht="13.5">
      <c r="B148" s="232"/>
      <c r="C148" s="233"/>
      <c r="D148" s="218" t="s">
        <v>207</v>
      </c>
      <c r="E148" s="234" t="s">
        <v>21</v>
      </c>
      <c r="F148" s="235" t="s">
        <v>279</v>
      </c>
      <c r="G148" s="233"/>
      <c r="H148" s="236">
        <v>2.69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207</v>
      </c>
      <c r="AU148" s="242" t="s">
        <v>79</v>
      </c>
      <c r="AV148" s="13" t="s">
        <v>79</v>
      </c>
      <c r="AW148" s="13" t="s">
        <v>33</v>
      </c>
      <c r="AX148" s="13" t="s">
        <v>70</v>
      </c>
      <c r="AY148" s="242" t="s">
        <v>195</v>
      </c>
    </row>
    <row r="149" spans="2:51" s="13" customFormat="1" ht="13.5">
      <c r="B149" s="232"/>
      <c r="C149" s="233"/>
      <c r="D149" s="218" t="s">
        <v>207</v>
      </c>
      <c r="E149" s="234" t="s">
        <v>21</v>
      </c>
      <c r="F149" s="235" t="s">
        <v>280</v>
      </c>
      <c r="G149" s="233"/>
      <c r="H149" s="236">
        <v>12.36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207</v>
      </c>
      <c r="AU149" s="242" t="s">
        <v>79</v>
      </c>
      <c r="AV149" s="13" t="s">
        <v>79</v>
      </c>
      <c r="AW149" s="13" t="s">
        <v>33</v>
      </c>
      <c r="AX149" s="13" t="s">
        <v>70</v>
      </c>
      <c r="AY149" s="242" t="s">
        <v>195</v>
      </c>
    </row>
    <row r="150" spans="2:51" s="13" customFormat="1" ht="13.5">
      <c r="B150" s="232"/>
      <c r="C150" s="233"/>
      <c r="D150" s="218" t="s">
        <v>207</v>
      </c>
      <c r="E150" s="234" t="s">
        <v>21</v>
      </c>
      <c r="F150" s="235" t="s">
        <v>281</v>
      </c>
      <c r="G150" s="233"/>
      <c r="H150" s="236">
        <v>3.87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207</v>
      </c>
      <c r="AU150" s="242" t="s">
        <v>79</v>
      </c>
      <c r="AV150" s="13" t="s">
        <v>79</v>
      </c>
      <c r="AW150" s="13" t="s">
        <v>33</v>
      </c>
      <c r="AX150" s="13" t="s">
        <v>70</v>
      </c>
      <c r="AY150" s="242" t="s">
        <v>195</v>
      </c>
    </row>
    <row r="151" spans="2:51" s="13" customFormat="1" ht="13.5">
      <c r="B151" s="232"/>
      <c r="C151" s="233"/>
      <c r="D151" s="218" t="s">
        <v>207</v>
      </c>
      <c r="E151" s="234" t="s">
        <v>21</v>
      </c>
      <c r="F151" s="235" t="s">
        <v>282</v>
      </c>
      <c r="G151" s="233"/>
      <c r="H151" s="236">
        <v>2.12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207</v>
      </c>
      <c r="AU151" s="242" t="s">
        <v>79</v>
      </c>
      <c r="AV151" s="13" t="s">
        <v>79</v>
      </c>
      <c r="AW151" s="13" t="s">
        <v>33</v>
      </c>
      <c r="AX151" s="13" t="s">
        <v>70</v>
      </c>
      <c r="AY151" s="242" t="s">
        <v>195</v>
      </c>
    </row>
    <row r="152" spans="2:51" s="14" customFormat="1" ht="13.5">
      <c r="B152" s="243"/>
      <c r="C152" s="244"/>
      <c r="D152" s="245" t="s">
        <v>207</v>
      </c>
      <c r="E152" s="246" t="s">
        <v>147</v>
      </c>
      <c r="F152" s="247" t="s">
        <v>211</v>
      </c>
      <c r="G152" s="244"/>
      <c r="H152" s="248">
        <v>21.04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AT152" s="254" t="s">
        <v>207</v>
      </c>
      <c r="AU152" s="254" t="s">
        <v>79</v>
      </c>
      <c r="AV152" s="14" t="s">
        <v>203</v>
      </c>
      <c r="AW152" s="14" t="s">
        <v>33</v>
      </c>
      <c r="AX152" s="14" t="s">
        <v>77</v>
      </c>
      <c r="AY152" s="254" t="s">
        <v>195</v>
      </c>
    </row>
    <row r="153" spans="2:65" s="1" customFormat="1" ht="22.5" customHeight="1">
      <c r="B153" s="42"/>
      <c r="C153" s="206" t="s">
        <v>283</v>
      </c>
      <c r="D153" s="206" t="s">
        <v>198</v>
      </c>
      <c r="E153" s="207" t="s">
        <v>284</v>
      </c>
      <c r="F153" s="208" t="s">
        <v>285</v>
      </c>
      <c r="G153" s="209" t="s">
        <v>250</v>
      </c>
      <c r="H153" s="210">
        <v>42.08</v>
      </c>
      <c r="I153" s="211"/>
      <c r="J153" s="212">
        <f>ROUND(I153*H153,2)</f>
        <v>0</v>
      </c>
      <c r="K153" s="208" t="s">
        <v>202</v>
      </c>
      <c r="L153" s="62"/>
      <c r="M153" s="213" t="s">
        <v>21</v>
      </c>
      <c r="N153" s="214" t="s">
        <v>41</v>
      </c>
      <c r="O153" s="43"/>
      <c r="P153" s="215">
        <f>O153*H153</f>
        <v>0</v>
      </c>
      <c r="Q153" s="215">
        <v>0.00552</v>
      </c>
      <c r="R153" s="215">
        <f>Q153*H153</f>
        <v>0.23228159999999998</v>
      </c>
      <c r="S153" s="215">
        <v>0</v>
      </c>
      <c r="T153" s="216">
        <f>S153*H153</f>
        <v>0</v>
      </c>
      <c r="AR153" s="25" t="s">
        <v>203</v>
      </c>
      <c r="AT153" s="25" t="s">
        <v>198</v>
      </c>
      <c r="AU153" s="25" t="s">
        <v>79</v>
      </c>
      <c r="AY153" s="25" t="s">
        <v>195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25" t="s">
        <v>77</v>
      </c>
      <c r="BK153" s="217">
        <f>ROUND(I153*H153,2)</f>
        <v>0</v>
      </c>
      <c r="BL153" s="25" t="s">
        <v>203</v>
      </c>
      <c r="BM153" s="25" t="s">
        <v>286</v>
      </c>
    </row>
    <row r="154" spans="2:47" s="1" customFormat="1" ht="27">
      <c r="B154" s="42"/>
      <c r="C154" s="64"/>
      <c r="D154" s="218" t="s">
        <v>205</v>
      </c>
      <c r="E154" s="64"/>
      <c r="F154" s="219" t="s">
        <v>287</v>
      </c>
      <c r="G154" s="64"/>
      <c r="H154" s="64"/>
      <c r="I154" s="174"/>
      <c r="J154" s="64"/>
      <c r="K154" s="64"/>
      <c r="L154" s="62"/>
      <c r="M154" s="220"/>
      <c r="N154" s="43"/>
      <c r="O154" s="43"/>
      <c r="P154" s="43"/>
      <c r="Q154" s="43"/>
      <c r="R154" s="43"/>
      <c r="S154" s="43"/>
      <c r="T154" s="79"/>
      <c r="AT154" s="25" t="s">
        <v>205</v>
      </c>
      <c r="AU154" s="25" t="s">
        <v>79</v>
      </c>
    </row>
    <row r="155" spans="2:51" s="13" customFormat="1" ht="13.5">
      <c r="B155" s="232"/>
      <c r="C155" s="233"/>
      <c r="D155" s="218" t="s">
        <v>207</v>
      </c>
      <c r="E155" s="234" t="s">
        <v>21</v>
      </c>
      <c r="F155" s="235" t="s">
        <v>147</v>
      </c>
      <c r="G155" s="233"/>
      <c r="H155" s="236">
        <v>21.04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207</v>
      </c>
      <c r="AU155" s="242" t="s">
        <v>79</v>
      </c>
      <c r="AV155" s="13" t="s">
        <v>79</v>
      </c>
      <c r="AW155" s="13" t="s">
        <v>33</v>
      </c>
      <c r="AX155" s="13" t="s">
        <v>77</v>
      </c>
      <c r="AY155" s="242" t="s">
        <v>195</v>
      </c>
    </row>
    <row r="156" spans="2:51" s="13" customFormat="1" ht="13.5">
      <c r="B156" s="232"/>
      <c r="C156" s="233"/>
      <c r="D156" s="245" t="s">
        <v>207</v>
      </c>
      <c r="E156" s="233"/>
      <c r="F156" s="257" t="s">
        <v>288</v>
      </c>
      <c r="G156" s="233"/>
      <c r="H156" s="258">
        <v>42.08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207</v>
      </c>
      <c r="AU156" s="242" t="s">
        <v>79</v>
      </c>
      <c r="AV156" s="13" t="s">
        <v>79</v>
      </c>
      <c r="AW156" s="13" t="s">
        <v>6</v>
      </c>
      <c r="AX156" s="13" t="s">
        <v>77</v>
      </c>
      <c r="AY156" s="242" t="s">
        <v>195</v>
      </c>
    </row>
    <row r="157" spans="2:65" s="1" customFormat="1" ht="22.5" customHeight="1">
      <c r="B157" s="42"/>
      <c r="C157" s="206" t="s">
        <v>289</v>
      </c>
      <c r="D157" s="206" t="s">
        <v>198</v>
      </c>
      <c r="E157" s="207" t="s">
        <v>290</v>
      </c>
      <c r="F157" s="208" t="s">
        <v>291</v>
      </c>
      <c r="G157" s="209" t="s">
        <v>250</v>
      </c>
      <c r="H157" s="210">
        <v>19.35</v>
      </c>
      <c r="I157" s="211"/>
      <c r="J157" s="212">
        <f>ROUND(I157*H157,2)</f>
        <v>0</v>
      </c>
      <c r="K157" s="208" t="s">
        <v>202</v>
      </c>
      <c r="L157" s="62"/>
      <c r="M157" s="213" t="s">
        <v>21</v>
      </c>
      <c r="N157" s="214" t="s">
        <v>41</v>
      </c>
      <c r="O157" s="43"/>
      <c r="P157" s="215">
        <f>O157*H157</f>
        <v>0</v>
      </c>
      <c r="Q157" s="215">
        <v>0.01113</v>
      </c>
      <c r="R157" s="215">
        <f>Q157*H157</f>
        <v>0.21536550000000002</v>
      </c>
      <c r="S157" s="215">
        <v>0</v>
      </c>
      <c r="T157" s="216">
        <f>S157*H157</f>
        <v>0</v>
      </c>
      <c r="AR157" s="25" t="s">
        <v>203</v>
      </c>
      <c r="AT157" s="25" t="s">
        <v>198</v>
      </c>
      <c r="AU157" s="25" t="s">
        <v>79</v>
      </c>
      <c r="AY157" s="25" t="s">
        <v>195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25" t="s">
        <v>77</v>
      </c>
      <c r="BK157" s="217">
        <f>ROUND(I157*H157,2)</f>
        <v>0</v>
      </c>
      <c r="BL157" s="25" t="s">
        <v>203</v>
      </c>
      <c r="BM157" s="25" t="s">
        <v>292</v>
      </c>
    </row>
    <row r="158" spans="2:47" s="1" customFormat="1" ht="27">
      <c r="B158" s="42"/>
      <c r="C158" s="64"/>
      <c r="D158" s="218" t="s">
        <v>205</v>
      </c>
      <c r="E158" s="64"/>
      <c r="F158" s="219" t="s">
        <v>293</v>
      </c>
      <c r="G158" s="64"/>
      <c r="H158" s="64"/>
      <c r="I158" s="174"/>
      <c r="J158" s="64"/>
      <c r="K158" s="64"/>
      <c r="L158" s="62"/>
      <c r="M158" s="220"/>
      <c r="N158" s="43"/>
      <c r="O158" s="43"/>
      <c r="P158" s="43"/>
      <c r="Q158" s="43"/>
      <c r="R158" s="43"/>
      <c r="S158" s="43"/>
      <c r="T158" s="79"/>
      <c r="AT158" s="25" t="s">
        <v>205</v>
      </c>
      <c r="AU158" s="25" t="s">
        <v>79</v>
      </c>
    </row>
    <row r="159" spans="2:51" s="12" customFormat="1" ht="13.5">
      <c r="B159" s="221"/>
      <c r="C159" s="222"/>
      <c r="D159" s="218" t="s">
        <v>207</v>
      </c>
      <c r="E159" s="223" t="s">
        <v>21</v>
      </c>
      <c r="F159" s="224" t="s">
        <v>271</v>
      </c>
      <c r="G159" s="222"/>
      <c r="H159" s="225" t="s">
        <v>21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207</v>
      </c>
      <c r="AU159" s="231" t="s">
        <v>79</v>
      </c>
      <c r="AV159" s="12" t="s">
        <v>77</v>
      </c>
      <c r="AW159" s="12" t="s">
        <v>33</v>
      </c>
      <c r="AX159" s="12" t="s">
        <v>70</v>
      </c>
      <c r="AY159" s="231" t="s">
        <v>195</v>
      </c>
    </row>
    <row r="160" spans="2:51" s="13" customFormat="1" ht="13.5">
      <c r="B160" s="232"/>
      <c r="C160" s="233"/>
      <c r="D160" s="218" t="s">
        <v>207</v>
      </c>
      <c r="E160" s="234" t="s">
        <v>21</v>
      </c>
      <c r="F160" s="235" t="s">
        <v>294</v>
      </c>
      <c r="G160" s="233"/>
      <c r="H160" s="236">
        <v>19.35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207</v>
      </c>
      <c r="AU160" s="242" t="s">
        <v>79</v>
      </c>
      <c r="AV160" s="13" t="s">
        <v>79</v>
      </c>
      <c r="AW160" s="13" t="s">
        <v>33</v>
      </c>
      <c r="AX160" s="13" t="s">
        <v>70</v>
      </c>
      <c r="AY160" s="242" t="s">
        <v>195</v>
      </c>
    </row>
    <row r="161" spans="2:51" s="14" customFormat="1" ht="13.5">
      <c r="B161" s="243"/>
      <c r="C161" s="244"/>
      <c r="D161" s="245" t="s">
        <v>207</v>
      </c>
      <c r="E161" s="246" t="s">
        <v>295</v>
      </c>
      <c r="F161" s="247" t="s">
        <v>211</v>
      </c>
      <c r="G161" s="244"/>
      <c r="H161" s="248">
        <v>19.35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207</v>
      </c>
      <c r="AU161" s="254" t="s">
        <v>79</v>
      </c>
      <c r="AV161" s="14" t="s">
        <v>203</v>
      </c>
      <c r="AW161" s="14" t="s">
        <v>33</v>
      </c>
      <c r="AX161" s="14" t="s">
        <v>77</v>
      </c>
      <c r="AY161" s="254" t="s">
        <v>195</v>
      </c>
    </row>
    <row r="162" spans="2:65" s="1" customFormat="1" ht="22.5" customHeight="1">
      <c r="B162" s="42"/>
      <c r="C162" s="206" t="s">
        <v>10</v>
      </c>
      <c r="D162" s="206" t="s">
        <v>198</v>
      </c>
      <c r="E162" s="207" t="s">
        <v>296</v>
      </c>
      <c r="F162" s="208" t="s">
        <v>297</v>
      </c>
      <c r="G162" s="209" t="s">
        <v>250</v>
      </c>
      <c r="H162" s="210">
        <v>158.896</v>
      </c>
      <c r="I162" s="211"/>
      <c r="J162" s="212">
        <f>ROUND(I162*H162,2)</f>
        <v>0</v>
      </c>
      <c r="K162" s="208" t="s">
        <v>202</v>
      </c>
      <c r="L162" s="62"/>
      <c r="M162" s="213" t="s">
        <v>21</v>
      </c>
      <c r="N162" s="214" t="s">
        <v>41</v>
      </c>
      <c r="O162" s="43"/>
      <c r="P162" s="215">
        <f>O162*H162</f>
        <v>0</v>
      </c>
      <c r="Q162" s="215">
        <v>0.00735</v>
      </c>
      <c r="R162" s="215">
        <f>Q162*H162</f>
        <v>1.1678856</v>
      </c>
      <c r="S162" s="215">
        <v>0</v>
      </c>
      <c r="T162" s="216">
        <f>S162*H162</f>
        <v>0</v>
      </c>
      <c r="AR162" s="25" t="s">
        <v>203</v>
      </c>
      <c r="AT162" s="25" t="s">
        <v>198</v>
      </c>
      <c r="AU162" s="25" t="s">
        <v>79</v>
      </c>
      <c r="AY162" s="25" t="s">
        <v>195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25" t="s">
        <v>77</v>
      </c>
      <c r="BK162" s="217">
        <f>ROUND(I162*H162,2)</f>
        <v>0</v>
      </c>
      <c r="BL162" s="25" t="s">
        <v>203</v>
      </c>
      <c r="BM162" s="25" t="s">
        <v>298</v>
      </c>
    </row>
    <row r="163" spans="2:47" s="1" customFormat="1" ht="27">
      <c r="B163" s="42"/>
      <c r="C163" s="64"/>
      <c r="D163" s="218" t="s">
        <v>205</v>
      </c>
      <c r="E163" s="64"/>
      <c r="F163" s="219" t="s">
        <v>299</v>
      </c>
      <c r="G163" s="64"/>
      <c r="H163" s="64"/>
      <c r="I163" s="174"/>
      <c r="J163" s="64"/>
      <c r="K163" s="64"/>
      <c r="L163" s="62"/>
      <c r="M163" s="220"/>
      <c r="N163" s="43"/>
      <c r="O163" s="43"/>
      <c r="P163" s="43"/>
      <c r="Q163" s="43"/>
      <c r="R163" s="43"/>
      <c r="S163" s="43"/>
      <c r="T163" s="79"/>
      <c r="AT163" s="25" t="s">
        <v>205</v>
      </c>
      <c r="AU163" s="25" t="s">
        <v>79</v>
      </c>
    </row>
    <row r="164" spans="2:51" s="13" customFormat="1" ht="13.5">
      <c r="B164" s="232"/>
      <c r="C164" s="233"/>
      <c r="D164" s="245" t="s">
        <v>207</v>
      </c>
      <c r="E164" s="256" t="s">
        <v>21</v>
      </c>
      <c r="F164" s="257" t="s">
        <v>300</v>
      </c>
      <c r="G164" s="233"/>
      <c r="H164" s="258">
        <v>158.896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207</v>
      </c>
      <c r="AU164" s="242" t="s">
        <v>79</v>
      </c>
      <c r="AV164" s="13" t="s">
        <v>79</v>
      </c>
      <c r="AW164" s="13" t="s">
        <v>33</v>
      </c>
      <c r="AX164" s="13" t="s">
        <v>77</v>
      </c>
      <c r="AY164" s="242" t="s">
        <v>195</v>
      </c>
    </row>
    <row r="165" spans="2:65" s="1" customFormat="1" ht="22.5" customHeight="1">
      <c r="B165" s="42"/>
      <c r="C165" s="206" t="s">
        <v>301</v>
      </c>
      <c r="D165" s="206" t="s">
        <v>198</v>
      </c>
      <c r="E165" s="207" t="s">
        <v>302</v>
      </c>
      <c r="F165" s="208" t="s">
        <v>303</v>
      </c>
      <c r="G165" s="209" t="s">
        <v>250</v>
      </c>
      <c r="H165" s="210">
        <v>158.896</v>
      </c>
      <c r="I165" s="211"/>
      <c r="J165" s="212">
        <f>ROUND(I165*H165,2)</f>
        <v>0</v>
      </c>
      <c r="K165" s="208" t="s">
        <v>202</v>
      </c>
      <c r="L165" s="62"/>
      <c r="M165" s="213" t="s">
        <v>21</v>
      </c>
      <c r="N165" s="214" t="s">
        <v>41</v>
      </c>
      <c r="O165" s="43"/>
      <c r="P165" s="215">
        <f>O165*H165</f>
        <v>0</v>
      </c>
      <c r="Q165" s="215">
        <v>0.0154</v>
      </c>
      <c r="R165" s="215">
        <f>Q165*H165</f>
        <v>2.4469984</v>
      </c>
      <c r="S165" s="215">
        <v>0</v>
      </c>
      <c r="T165" s="216">
        <f>S165*H165</f>
        <v>0</v>
      </c>
      <c r="AR165" s="25" t="s">
        <v>203</v>
      </c>
      <c r="AT165" s="25" t="s">
        <v>198</v>
      </c>
      <c r="AU165" s="25" t="s">
        <v>79</v>
      </c>
      <c r="AY165" s="25" t="s">
        <v>195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25" t="s">
        <v>77</v>
      </c>
      <c r="BK165" s="217">
        <f>ROUND(I165*H165,2)</f>
        <v>0</v>
      </c>
      <c r="BL165" s="25" t="s">
        <v>203</v>
      </c>
      <c r="BM165" s="25" t="s">
        <v>304</v>
      </c>
    </row>
    <row r="166" spans="2:47" s="1" customFormat="1" ht="27">
      <c r="B166" s="42"/>
      <c r="C166" s="64"/>
      <c r="D166" s="218" t="s">
        <v>205</v>
      </c>
      <c r="E166" s="64"/>
      <c r="F166" s="219" t="s">
        <v>305</v>
      </c>
      <c r="G166" s="64"/>
      <c r="H166" s="64"/>
      <c r="I166" s="174"/>
      <c r="J166" s="64"/>
      <c r="K166" s="64"/>
      <c r="L166" s="62"/>
      <c r="M166" s="220"/>
      <c r="N166" s="43"/>
      <c r="O166" s="43"/>
      <c r="P166" s="43"/>
      <c r="Q166" s="43"/>
      <c r="R166" s="43"/>
      <c r="S166" s="43"/>
      <c r="T166" s="79"/>
      <c r="AT166" s="25" t="s">
        <v>205</v>
      </c>
      <c r="AU166" s="25" t="s">
        <v>79</v>
      </c>
    </row>
    <row r="167" spans="2:51" s="13" customFormat="1" ht="13.5">
      <c r="B167" s="232"/>
      <c r="C167" s="233"/>
      <c r="D167" s="245" t="s">
        <v>207</v>
      </c>
      <c r="E167" s="256" t="s">
        <v>21</v>
      </c>
      <c r="F167" s="257" t="s">
        <v>300</v>
      </c>
      <c r="G167" s="233"/>
      <c r="H167" s="258">
        <v>158.896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207</v>
      </c>
      <c r="AU167" s="242" t="s">
        <v>79</v>
      </c>
      <c r="AV167" s="13" t="s">
        <v>79</v>
      </c>
      <c r="AW167" s="13" t="s">
        <v>33</v>
      </c>
      <c r="AX167" s="13" t="s">
        <v>77</v>
      </c>
      <c r="AY167" s="242" t="s">
        <v>195</v>
      </c>
    </row>
    <row r="168" spans="2:65" s="1" customFormat="1" ht="22.5" customHeight="1">
      <c r="B168" s="42"/>
      <c r="C168" s="206" t="s">
        <v>306</v>
      </c>
      <c r="D168" s="206" t="s">
        <v>198</v>
      </c>
      <c r="E168" s="207" t="s">
        <v>307</v>
      </c>
      <c r="F168" s="208" t="s">
        <v>308</v>
      </c>
      <c r="G168" s="209" t="s">
        <v>250</v>
      </c>
      <c r="H168" s="210">
        <v>56.676</v>
      </c>
      <c r="I168" s="211"/>
      <c r="J168" s="212">
        <f>ROUND(I168*H168,2)</f>
        <v>0</v>
      </c>
      <c r="K168" s="208" t="s">
        <v>202</v>
      </c>
      <c r="L168" s="62"/>
      <c r="M168" s="213" t="s">
        <v>21</v>
      </c>
      <c r="N168" s="214" t="s">
        <v>41</v>
      </c>
      <c r="O168" s="43"/>
      <c r="P168" s="215">
        <f>O168*H168</f>
        <v>0</v>
      </c>
      <c r="Q168" s="215">
        <v>0.0261</v>
      </c>
      <c r="R168" s="215">
        <f>Q168*H168</f>
        <v>1.4792436000000002</v>
      </c>
      <c r="S168" s="215">
        <v>0</v>
      </c>
      <c r="T168" s="216">
        <f>S168*H168</f>
        <v>0</v>
      </c>
      <c r="AR168" s="25" t="s">
        <v>203</v>
      </c>
      <c r="AT168" s="25" t="s">
        <v>198</v>
      </c>
      <c r="AU168" s="25" t="s">
        <v>79</v>
      </c>
      <c r="AY168" s="25" t="s">
        <v>195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5" t="s">
        <v>77</v>
      </c>
      <c r="BK168" s="217">
        <f>ROUND(I168*H168,2)</f>
        <v>0</v>
      </c>
      <c r="BL168" s="25" t="s">
        <v>203</v>
      </c>
      <c r="BM168" s="25" t="s">
        <v>309</v>
      </c>
    </row>
    <row r="169" spans="2:47" s="1" customFormat="1" ht="27">
      <c r="B169" s="42"/>
      <c r="C169" s="64"/>
      <c r="D169" s="218" t="s">
        <v>205</v>
      </c>
      <c r="E169" s="64"/>
      <c r="F169" s="219" t="s">
        <v>310</v>
      </c>
      <c r="G169" s="64"/>
      <c r="H169" s="64"/>
      <c r="I169" s="174"/>
      <c r="J169" s="64"/>
      <c r="K169" s="64"/>
      <c r="L169" s="62"/>
      <c r="M169" s="220"/>
      <c r="N169" s="43"/>
      <c r="O169" s="43"/>
      <c r="P169" s="43"/>
      <c r="Q169" s="43"/>
      <c r="R169" s="43"/>
      <c r="S169" s="43"/>
      <c r="T169" s="79"/>
      <c r="AT169" s="25" t="s">
        <v>205</v>
      </c>
      <c r="AU169" s="25" t="s">
        <v>79</v>
      </c>
    </row>
    <row r="170" spans="2:51" s="12" customFormat="1" ht="13.5">
      <c r="B170" s="221"/>
      <c r="C170" s="222"/>
      <c r="D170" s="218" t="s">
        <v>207</v>
      </c>
      <c r="E170" s="223" t="s">
        <v>21</v>
      </c>
      <c r="F170" s="224" t="s">
        <v>271</v>
      </c>
      <c r="G170" s="222"/>
      <c r="H170" s="225" t="s">
        <v>21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207</v>
      </c>
      <c r="AU170" s="231" t="s">
        <v>79</v>
      </c>
      <c r="AV170" s="12" t="s">
        <v>77</v>
      </c>
      <c r="AW170" s="12" t="s">
        <v>33</v>
      </c>
      <c r="AX170" s="12" t="s">
        <v>70</v>
      </c>
      <c r="AY170" s="231" t="s">
        <v>195</v>
      </c>
    </row>
    <row r="171" spans="2:51" s="13" customFormat="1" ht="13.5">
      <c r="B171" s="232"/>
      <c r="C171" s="233"/>
      <c r="D171" s="218" t="s">
        <v>207</v>
      </c>
      <c r="E171" s="234" t="s">
        <v>21</v>
      </c>
      <c r="F171" s="235" t="s">
        <v>311</v>
      </c>
      <c r="G171" s="233"/>
      <c r="H171" s="236">
        <v>56.676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207</v>
      </c>
      <c r="AU171" s="242" t="s">
        <v>79</v>
      </c>
      <c r="AV171" s="13" t="s">
        <v>79</v>
      </c>
      <c r="AW171" s="13" t="s">
        <v>33</v>
      </c>
      <c r="AX171" s="13" t="s">
        <v>70</v>
      </c>
      <c r="AY171" s="242" t="s">
        <v>195</v>
      </c>
    </row>
    <row r="172" spans="2:51" s="14" customFormat="1" ht="13.5">
      <c r="B172" s="243"/>
      <c r="C172" s="244"/>
      <c r="D172" s="245" t="s">
        <v>207</v>
      </c>
      <c r="E172" s="246" t="s">
        <v>312</v>
      </c>
      <c r="F172" s="247" t="s">
        <v>211</v>
      </c>
      <c r="G172" s="244"/>
      <c r="H172" s="248">
        <v>56.676</v>
      </c>
      <c r="I172" s="249"/>
      <c r="J172" s="244"/>
      <c r="K172" s="244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207</v>
      </c>
      <c r="AU172" s="254" t="s">
        <v>79</v>
      </c>
      <c r="AV172" s="14" t="s">
        <v>203</v>
      </c>
      <c r="AW172" s="14" t="s">
        <v>33</v>
      </c>
      <c r="AX172" s="14" t="s">
        <v>77</v>
      </c>
      <c r="AY172" s="254" t="s">
        <v>195</v>
      </c>
    </row>
    <row r="173" spans="2:65" s="1" customFormat="1" ht="22.5" customHeight="1">
      <c r="B173" s="42"/>
      <c r="C173" s="206" t="s">
        <v>313</v>
      </c>
      <c r="D173" s="206" t="s">
        <v>198</v>
      </c>
      <c r="E173" s="207" t="s">
        <v>314</v>
      </c>
      <c r="F173" s="208" t="s">
        <v>315</v>
      </c>
      <c r="G173" s="209" t="s">
        <v>250</v>
      </c>
      <c r="H173" s="210">
        <v>54.011</v>
      </c>
      <c r="I173" s="211"/>
      <c r="J173" s="212">
        <f>ROUND(I173*H173,2)</f>
        <v>0</v>
      </c>
      <c r="K173" s="208" t="s">
        <v>202</v>
      </c>
      <c r="L173" s="62"/>
      <c r="M173" s="213" t="s">
        <v>21</v>
      </c>
      <c r="N173" s="214" t="s">
        <v>41</v>
      </c>
      <c r="O173" s="43"/>
      <c r="P173" s="215">
        <f>O173*H173</f>
        <v>0</v>
      </c>
      <c r="Q173" s="215">
        <v>0.01103</v>
      </c>
      <c r="R173" s="215">
        <f>Q173*H173</f>
        <v>0.5957413300000001</v>
      </c>
      <c r="S173" s="215">
        <v>0</v>
      </c>
      <c r="T173" s="216">
        <f>S173*H173</f>
        <v>0</v>
      </c>
      <c r="AR173" s="25" t="s">
        <v>203</v>
      </c>
      <c r="AT173" s="25" t="s">
        <v>198</v>
      </c>
      <c r="AU173" s="25" t="s">
        <v>79</v>
      </c>
      <c r="AY173" s="25" t="s">
        <v>195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77</v>
      </c>
      <c r="BK173" s="217">
        <f>ROUND(I173*H173,2)</f>
        <v>0</v>
      </c>
      <c r="BL173" s="25" t="s">
        <v>203</v>
      </c>
      <c r="BM173" s="25" t="s">
        <v>316</v>
      </c>
    </row>
    <row r="174" spans="2:47" s="1" customFormat="1" ht="27">
      <c r="B174" s="42"/>
      <c r="C174" s="64"/>
      <c r="D174" s="218" t="s">
        <v>205</v>
      </c>
      <c r="E174" s="64"/>
      <c r="F174" s="219" t="s">
        <v>317</v>
      </c>
      <c r="G174" s="64"/>
      <c r="H174" s="64"/>
      <c r="I174" s="174"/>
      <c r="J174" s="64"/>
      <c r="K174" s="64"/>
      <c r="L174" s="62"/>
      <c r="M174" s="220"/>
      <c r="N174" s="43"/>
      <c r="O174" s="43"/>
      <c r="P174" s="43"/>
      <c r="Q174" s="43"/>
      <c r="R174" s="43"/>
      <c r="S174" s="43"/>
      <c r="T174" s="79"/>
      <c r="AT174" s="25" t="s">
        <v>205</v>
      </c>
      <c r="AU174" s="25" t="s">
        <v>79</v>
      </c>
    </row>
    <row r="175" spans="2:47" s="1" customFormat="1" ht="27">
      <c r="B175" s="42"/>
      <c r="C175" s="64"/>
      <c r="D175" s="218" t="s">
        <v>226</v>
      </c>
      <c r="E175" s="64"/>
      <c r="F175" s="259" t="s">
        <v>318</v>
      </c>
      <c r="G175" s="64"/>
      <c r="H175" s="64"/>
      <c r="I175" s="174"/>
      <c r="J175" s="64"/>
      <c r="K175" s="64"/>
      <c r="L175" s="62"/>
      <c r="M175" s="220"/>
      <c r="N175" s="43"/>
      <c r="O175" s="43"/>
      <c r="P175" s="43"/>
      <c r="Q175" s="43"/>
      <c r="R175" s="43"/>
      <c r="S175" s="43"/>
      <c r="T175" s="79"/>
      <c r="AT175" s="25" t="s">
        <v>226</v>
      </c>
      <c r="AU175" s="25" t="s">
        <v>79</v>
      </c>
    </row>
    <row r="176" spans="2:51" s="12" customFormat="1" ht="13.5">
      <c r="B176" s="221"/>
      <c r="C176" s="222"/>
      <c r="D176" s="218" t="s">
        <v>207</v>
      </c>
      <c r="E176" s="223" t="s">
        <v>21</v>
      </c>
      <c r="F176" s="224" t="s">
        <v>253</v>
      </c>
      <c r="G176" s="222"/>
      <c r="H176" s="225" t="s">
        <v>21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207</v>
      </c>
      <c r="AU176" s="231" t="s">
        <v>79</v>
      </c>
      <c r="AV176" s="12" t="s">
        <v>77</v>
      </c>
      <c r="AW176" s="12" t="s">
        <v>33</v>
      </c>
      <c r="AX176" s="12" t="s">
        <v>70</v>
      </c>
      <c r="AY176" s="231" t="s">
        <v>195</v>
      </c>
    </row>
    <row r="177" spans="2:51" s="13" customFormat="1" ht="13.5">
      <c r="B177" s="232"/>
      <c r="C177" s="233"/>
      <c r="D177" s="218" t="s">
        <v>207</v>
      </c>
      <c r="E177" s="234" t="s">
        <v>21</v>
      </c>
      <c r="F177" s="235" t="s">
        <v>319</v>
      </c>
      <c r="G177" s="233"/>
      <c r="H177" s="236">
        <v>9.609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207</v>
      </c>
      <c r="AU177" s="242" t="s">
        <v>79</v>
      </c>
      <c r="AV177" s="13" t="s">
        <v>79</v>
      </c>
      <c r="AW177" s="13" t="s">
        <v>33</v>
      </c>
      <c r="AX177" s="13" t="s">
        <v>70</v>
      </c>
      <c r="AY177" s="242" t="s">
        <v>195</v>
      </c>
    </row>
    <row r="178" spans="2:51" s="13" customFormat="1" ht="13.5">
      <c r="B178" s="232"/>
      <c r="C178" s="233"/>
      <c r="D178" s="218" t="s">
        <v>207</v>
      </c>
      <c r="E178" s="234" t="s">
        <v>21</v>
      </c>
      <c r="F178" s="235" t="s">
        <v>320</v>
      </c>
      <c r="G178" s="233"/>
      <c r="H178" s="236">
        <v>27.239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207</v>
      </c>
      <c r="AU178" s="242" t="s">
        <v>79</v>
      </c>
      <c r="AV178" s="13" t="s">
        <v>79</v>
      </c>
      <c r="AW178" s="13" t="s">
        <v>33</v>
      </c>
      <c r="AX178" s="13" t="s">
        <v>70</v>
      </c>
      <c r="AY178" s="242" t="s">
        <v>195</v>
      </c>
    </row>
    <row r="179" spans="2:51" s="13" customFormat="1" ht="13.5">
      <c r="B179" s="232"/>
      <c r="C179" s="233"/>
      <c r="D179" s="218" t="s">
        <v>207</v>
      </c>
      <c r="E179" s="234" t="s">
        <v>21</v>
      </c>
      <c r="F179" s="235" t="s">
        <v>321</v>
      </c>
      <c r="G179" s="233"/>
      <c r="H179" s="236">
        <v>9.441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207</v>
      </c>
      <c r="AU179" s="242" t="s">
        <v>79</v>
      </c>
      <c r="AV179" s="13" t="s">
        <v>79</v>
      </c>
      <c r="AW179" s="13" t="s">
        <v>33</v>
      </c>
      <c r="AX179" s="13" t="s">
        <v>70</v>
      </c>
      <c r="AY179" s="242" t="s">
        <v>195</v>
      </c>
    </row>
    <row r="180" spans="2:51" s="13" customFormat="1" ht="13.5">
      <c r="B180" s="232"/>
      <c r="C180" s="233"/>
      <c r="D180" s="218" t="s">
        <v>207</v>
      </c>
      <c r="E180" s="234" t="s">
        <v>21</v>
      </c>
      <c r="F180" s="235" t="s">
        <v>322</v>
      </c>
      <c r="G180" s="233"/>
      <c r="H180" s="236">
        <v>7.722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207</v>
      </c>
      <c r="AU180" s="242" t="s">
        <v>79</v>
      </c>
      <c r="AV180" s="13" t="s">
        <v>79</v>
      </c>
      <c r="AW180" s="13" t="s">
        <v>33</v>
      </c>
      <c r="AX180" s="13" t="s">
        <v>70</v>
      </c>
      <c r="AY180" s="242" t="s">
        <v>195</v>
      </c>
    </row>
    <row r="181" spans="2:51" s="15" customFormat="1" ht="13.5">
      <c r="B181" s="273"/>
      <c r="C181" s="274"/>
      <c r="D181" s="218" t="s">
        <v>207</v>
      </c>
      <c r="E181" s="275" t="s">
        <v>145</v>
      </c>
      <c r="F181" s="276" t="s">
        <v>323</v>
      </c>
      <c r="G181" s="274"/>
      <c r="H181" s="277">
        <v>54.011</v>
      </c>
      <c r="I181" s="278"/>
      <c r="J181" s="274"/>
      <c r="K181" s="274"/>
      <c r="L181" s="279"/>
      <c r="M181" s="280"/>
      <c r="N181" s="281"/>
      <c r="O181" s="281"/>
      <c r="P181" s="281"/>
      <c r="Q181" s="281"/>
      <c r="R181" s="281"/>
      <c r="S181" s="281"/>
      <c r="T181" s="282"/>
      <c r="AT181" s="283" t="s">
        <v>207</v>
      </c>
      <c r="AU181" s="283" t="s">
        <v>79</v>
      </c>
      <c r="AV181" s="15" t="s">
        <v>196</v>
      </c>
      <c r="AW181" s="15" t="s">
        <v>33</v>
      </c>
      <c r="AX181" s="15" t="s">
        <v>70</v>
      </c>
      <c r="AY181" s="283" t="s">
        <v>195</v>
      </c>
    </row>
    <row r="182" spans="2:51" s="14" customFormat="1" ht="13.5">
      <c r="B182" s="243"/>
      <c r="C182" s="244"/>
      <c r="D182" s="245" t="s">
        <v>207</v>
      </c>
      <c r="E182" s="246" t="s">
        <v>21</v>
      </c>
      <c r="F182" s="247" t="s">
        <v>211</v>
      </c>
      <c r="G182" s="244"/>
      <c r="H182" s="248">
        <v>54.011</v>
      </c>
      <c r="I182" s="249"/>
      <c r="J182" s="244"/>
      <c r="K182" s="244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207</v>
      </c>
      <c r="AU182" s="254" t="s">
        <v>79</v>
      </c>
      <c r="AV182" s="14" t="s">
        <v>203</v>
      </c>
      <c r="AW182" s="14" t="s">
        <v>33</v>
      </c>
      <c r="AX182" s="14" t="s">
        <v>77</v>
      </c>
      <c r="AY182" s="254" t="s">
        <v>195</v>
      </c>
    </row>
    <row r="183" spans="2:65" s="1" customFormat="1" ht="22.5" customHeight="1">
      <c r="B183" s="42"/>
      <c r="C183" s="206" t="s">
        <v>324</v>
      </c>
      <c r="D183" s="206" t="s">
        <v>198</v>
      </c>
      <c r="E183" s="207" t="s">
        <v>325</v>
      </c>
      <c r="F183" s="208" t="s">
        <v>326</v>
      </c>
      <c r="G183" s="209" t="s">
        <v>250</v>
      </c>
      <c r="H183" s="210">
        <v>108.022</v>
      </c>
      <c r="I183" s="211"/>
      <c r="J183" s="212">
        <f>ROUND(I183*H183,2)</f>
        <v>0</v>
      </c>
      <c r="K183" s="208" t="s">
        <v>202</v>
      </c>
      <c r="L183" s="62"/>
      <c r="M183" s="213" t="s">
        <v>21</v>
      </c>
      <c r="N183" s="214" t="s">
        <v>41</v>
      </c>
      <c r="O183" s="43"/>
      <c r="P183" s="215">
        <f>O183*H183</f>
        <v>0</v>
      </c>
      <c r="Q183" s="215">
        <v>0.00552</v>
      </c>
      <c r="R183" s="215">
        <f>Q183*H183</f>
        <v>0.59628144</v>
      </c>
      <c r="S183" s="215">
        <v>0</v>
      </c>
      <c r="T183" s="216">
        <f>S183*H183</f>
        <v>0</v>
      </c>
      <c r="AR183" s="25" t="s">
        <v>203</v>
      </c>
      <c r="AT183" s="25" t="s">
        <v>198</v>
      </c>
      <c r="AU183" s="25" t="s">
        <v>79</v>
      </c>
      <c r="AY183" s="25" t="s">
        <v>195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25" t="s">
        <v>77</v>
      </c>
      <c r="BK183" s="217">
        <f>ROUND(I183*H183,2)</f>
        <v>0</v>
      </c>
      <c r="BL183" s="25" t="s">
        <v>203</v>
      </c>
      <c r="BM183" s="25" t="s">
        <v>327</v>
      </c>
    </row>
    <row r="184" spans="2:47" s="1" customFormat="1" ht="27">
      <c r="B184" s="42"/>
      <c r="C184" s="64"/>
      <c r="D184" s="218" t="s">
        <v>205</v>
      </c>
      <c r="E184" s="64"/>
      <c r="F184" s="219" t="s">
        <v>328</v>
      </c>
      <c r="G184" s="64"/>
      <c r="H184" s="64"/>
      <c r="I184" s="174"/>
      <c r="J184" s="64"/>
      <c r="K184" s="64"/>
      <c r="L184" s="62"/>
      <c r="M184" s="220"/>
      <c r="N184" s="43"/>
      <c r="O184" s="43"/>
      <c r="P184" s="43"/>
      <c r="Q184" s="43"/>
      <c r="R184" s="43"/>
      <c r="S184" s="43"/>
      <c r="T184" s="79"/>
      <c r="AT184" s="25" t="s">
        <v>205</v>
      </c>
      <c r="AU184" s="25" t="s">
        <v>79</v>
      </c>
    </row>
    <row r="185" spans="2:51" s="13" customFormat="1" ht="13.5">
      <c r="B185" s="232"/>
      <c r="C185" s="233"/>
      <c r="D185" s="218" t="s">
        <v>207</v>
      </c>
      <c r="E185" s="234" t="s">
        <v>21</v>
      </c>
      <c r="F185" s="235" t="s">
        <v>145</v>
      </c>
      <c r="G185" s="233"/>
      <c r="H185" s="236">
        <v>54.011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207</v>
      </c>
      <c r="AU185" s="242" t="s">
        <v>79</v>
      </c>
      <c r="AV185" s="13" t="s">
        <v>79</v>
      </c>
      <c r="AW185" s="13" t="s">
        <v>33</v>
      </c>
      <c r="AX185" s="13" t="s">
        <v>77</v>
      </c>
      <c r="AY185" s="242" t="s">
        <v>195</v>
      </c>
    </row>
    <row r="186" spans="2:51" s="13" customFormat="1" ht="13.5">
      <c r="B186" s="232"/>
      <c r="C186" s="233"/>
      <c r="D186" s="245" t="s">
        <v>207</v>
      </c>
      <c r="E186" s="233"/>
      <c r="F186" s="257" t="s">
        <v>329</v>
      </c>
      <c r="G186" s="233"/>
      <c r="H186" s="258">
        <v>108.022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207</v>
      </c>
      <c r="AU186" s="242" t="s">
        <v>79</v>
      </c>
      <c r="AV186" s="13" t="s">
        <v>79</v>
      </c>
      <c r="AW186" s="13" t="s">
        <v>6</v>
      </c>
      <c r="AX186" s="13" t="s">
        <v>77</v>
      </c>
      <c r="AY186" s="242" t="s">
        <v>195</v>
      </c>
    </row>
    <row r="187" spans="2:65" s="1" customFormat="1" ht="22.5" customHeight="1">
      <c r="B187" s="42"/>
      <c r="C187" s="206" t="s">
        <v>330</v>
      </c>
      <c r="D187" s="206" t="s">
        <v>198</v>
      </c>
      <c r="E187" s="207" t="s">
        <v>331</v>
      </c>
      <c r="F187" s="208" t="s">
        <v>332</v>
      </c>
      <c r="G187" s="209" t="s">
        <v>250</v>
      </c>
      <c r="H187" s="210">
        <v>40.921</v>
      </c>
      <c r="I187" s="211"/>
      <c r="J187" s="212">
        <f>ROUND(I187*H187,2)</f>
        <v>0</v>
      </c>
      <c r="K187" s="208" t="s">
        <v>202</v>
      </c>
      <c r="L187" s="62"/>
      <c r="M187" s="213" t="s">
        <v>21</v>
      </c>
      <c r="N187" s="214" t="s">
        <v>41</v>
      </c>
      <c r="O187" s="43"/>
      <c r="P187" s="215">
        <f>O187*H187</f>
        <v>0</v>
      </c>
      <c r="Q187" s="215">
        <v>0.01113</v>
      </c>
      <c r="R187" s="215">
        <f>Q187*H187</f>
        <v>0.45545072999999997</v>
      </c>
      <c r="S187" s="215">
        <v>0</v>
      </c>
      <c r="T187" s="216">
        <f>S187*H187</f>
        <v>0</v>
      </c>
      <c r="AR187" s="25" t="s">
        <v>203</v>
      </c>
      <c r="AT187" s="25" t="s">
        <v>198</v>
      </c>
      <c r="AU187" s="25" t="s">
        <v>79</v>
      </c>
      <c r="AY187" s="25" t="s">
        <v>195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77</v>
      </c>
      <c r="BK187" s="217">
        <f>ROUND(I187*H187,2)</f>
        <v>0</v>
      </c>
      <c r="BL187" s="25" t="s">
        <v>203</v>
      </c>
      <c r="BM187" s="25" t="s">
        <v>333</v>
      </c>
    </row>
    <row r="188" spans="2:47" s="1" customFormat="1" ht="27">
      <c r="B188" s="42"/>
      <c r="C188" s="64"/>
      <c r="D188" s="218" t="s">
        <v>205</v>
      </c>
      <c r="E188" s="64"/>
      <c r="F188" s="219" t="s">
        <v>334</v>
      </c>
      <c r="G188" s="64"/>
      <c r="H188" s="64"/>
      <c r="I188" s="174"/>
      <c r="J188" s="64"/>
      <c r="K188" s="64"/>
      <c r="L188" s="62"/>
      <c r="M188" s="220"/>
      <c r="N188" s="43"/>
      <c r="O188" s="43"/>
      <c r="P188" s="43"/>
      <c r="Q188" s="43"/>
      <c r="R188" s="43"/>
      <c r="S188" s="43"/>
      <c r="T188" s="79"/>
      <c r="AT188" s="25" t="s">
        <v>205</v>
      </c>
      <c r="AU188" s="25" t="s">
        <v>79</v>
      </c>
    </row>
    <row r="189" spans="2:51" s="12" customFormat="1" ht="13.5">
      <c r="B189" s="221"/>
      <c r="C189" s="222"/>
      <c r="D189" s="218" t="s">
        <v>207</v>
      </c>
      <c r="E189" s="223" t="s">
        <v>21</v>
      </c>
      <c r="F189" s="224" t="s">
        <v>253</v>
      </c>
      <c r="G189" s="222"/>
      <c r="H189" s="225" t="s">
        <v>21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207</v>
      </c>
      <c r="AU189" s="231" t="s">
        <v>79</v>
      </c>
      <c r="AV189" s="12" t="s">
        <v>77</v>
      </c>
      <c r="AW189" s="12" t="s">
        <v>33</v>
      </c>
      <c r="AX189" s="12" t="s">
        <v>70</v>
      </c>
      <c r="AY189" s="231" t="s">
        <v>195</v>
      </c>
    </row>
    <row r="190" spans="2:51" s="13" customFormat="1" ht="27">
      <c r="B190" s="232"/>
      <c r="C190" s="233"/>
      <c r="D190" s="218" t="s">
        <v>207</v>
      </c>
      <c r="E190" s="234" t="s">
        <v>21</v>
      </c>
      <c r="F190" s="235" t="s">
        <v>335</v>
      </c>
      <c r="G190" s="233"/>
      <c r="H190" s="236">
        <v>40.921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207</v>
      </c>
      <c r="AU190" s="242" t="s">
        <v>79</v>
      </c>
      <c r="AV190" s="13" t="s">
        <v>79</v>
      </c>
      <c r="AW190" s="13" t="s">
        <v>33</v>
      </c>
      <c r="AX190" s="13" t="s">
        <v>70</v>
      </c>
      <c r="AY190" s="242" t="s">
        <v>195</v>
      </c>
    </row>
    <row r="191" spans="2:51" s="14" customFormat="1" ht="13.5">
      <c r="B191" s="243"/>
      <c r="C191" s="244"/>
      <c r="D191" s="245" t="s">
        <v>207</v>
      </c>
      <c r="E191" s="246" t="s">
        <v>336</v>
      </c>
      <c r="F191" s="247" t="s">
        <v>211</v>
      </c>
      <c r="G191" s="244"/>
      <c r="H191" s="248">
        <v>40.921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207</v>
      </c>
      <c r="AU191" s="254" t="s">
        <v>79</v>
      </c>
      <c r="AV191" s="14" t="s">
        <v>203</v>
      </c>
      <c r="AW191" s="14" t="s">
        <v>33</v>
      </c>
      <c r="AX191" s="14" t="s">
        <v>77</v>
      </c>
      <c r="AY191" s="254" t="s">
        <v>195</v>
      </c>
    </row>
    <row r="192" spans="2:65" s="1" customFormat="1" ht="22.5" customHeight="1">
      <c r="B192" s="42"/>
      <c r="C192" s="206" t="s">
        <v>9</v>
      </c>
      <c r="D192" s="206" t="s">
        <v>198</v>
      </c>
      <c r="E192" s="207" t="s">
        <v>337</v>
      </c>
      <c r="F192" s="208" t="s">
        <v>338</v>
      </c>
      <c r="G192" s="209" t="s">
        <v>250</v>
      </c>
      <c r="H192" s="210">
        <v>88.445</v>
      </c>
      <c r="I192" s="211"/>
      <c r="J192" s="212">
        <f>ROUND(I192*H192,2)</f>
        <v>0</v>
      </c>
      <c r="K192" s="208" t="s">
        <v>202</v>
      </c>
      <c r="L192" s="62"/>
      <c r="M192" s="213" t="s">
        <v>21</v>
      </c>
      <c r="N192" s="214" t="s">
        <v>41</v>
      </c>
      <c r="O192" s="43"/>
      <c r="P192" s="215">
        <f>O192*H192</f>
        <v>0</v>
      </c>
      <c r="Q192" s="215">
        <v>0.00012</v>
      </c>
      <c r="R192" s="215">
        <f>Q192*H192</f>
        <v>0.0106134</v>
      </c>
      <c r="S192" s="215">
        <v>0</v>
      </c>
      <c r="T192" s="216">
        <f>S192*H192</f>
        <v>0</v>
      </c>
      <c r="AR192" s="25" t="s">
        <v>203</v>
      </c>
      <c r="AT192" s="25" t="s">
        <v>198</v>
      </c>
      <c r="AU192" s="25" t="s">
        <v>79</v>
      </c>
      <c r="AY192" s="25" t="s">
        <v>195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77</v>
      </c>
      <c r="BK192" s="217">
        <f>ROUND(I192*H192,2)</f>
        <v>0</v>
      </c>
      <c r="BL192" s="25" t="s">
        <v>203</v>
      </c>
      <c r="BM192" s="25" t="s">
        <v>339</v>
      </c>
    </row>
    <row r="193" spans="2:47" s="1" customFormat="1" ht="27">
      <c r="B193" s="42"/>
      <c r="C193" s="64"/>
      <c r="D193" s="218" t="s">
        <v>205</v>
      </c>
      <c r="E193" s="64"/>
      <c r="F193" s="219" t="s">
        <v>340</v>
      </c>
      <c r="G193" s="64"/>
      <c r="H193" s="64"/>
      <c r="I193" s="174"/>
      <c r="J193" s="64"/>
      <c r="K193" s="64"/>
      <c r="L193" s="62"/>
      <c r="M193" s="220"/>
      <c r="N193" s="43"/>
      <c r="O193" s="43"/>
      <c r="P193" s="43"/>
      <c r="Q193" s="43"/>
      <c r="R193" s="43"/>
      <c r="S193" s="43"/>
      <c r="T193" s="79"/>
      <c r="AT193" s="25" t="s">
        <v>205</v>
      </c>
      <c r="AU193" s="25" t="s">
        <v>79</v>
      </c>
    </row>
    <row r="194" spans="2:51" s="13" customFormat="1" ht="13.5">
      <c r="B194" s="232"/>
      <c r="C194" s="233"/>
      <c r="D194" s="245" t="s">
        <v>207</v>
      </c>
      <c r="E194" s="256" t="s">
        <v>21</v>
      </c>
      <c r="F194" s="257" t="s">
        <v>341</v>
      </c>
      <c r="G194" s="233"/>
      <c r="H194" s="258">
        <v>88.445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207</v>
      </c>
      <c r="AU194" s="242" t="s">
        <v>79</v>
      </c>
      <c r="AV194" s="13" t="s">
        <v>79</v>
      </c>
      <c r="AW194" s="13" t="s">
        <v>33</v>
      </c>
      <c r="AX194" s="13" t="s">
        <v>77</v>
      </c>
      <c r="AY194" s="242" t="s">
        <v>195</v>
      </c>
    </row>
    <row r="195" spans="2:65" s="1" customFormat="1" ht="22.5" customHeight="1">
      <c r="B195" s="42"/>
      <c r="C195" s="206" t="s">
        <v>342</v>
      </c>
      <c r="D195" s="206" t="s">
        <v>198</v>
      </c>
      <c r="E195" s="207" t="s">
        <v>343</v>
      </c>
      <c r="F195" s="208" t="s">
        <v>344</v>
      </c>
      <c r="G195" s="209" t="s">
        <v>250</v>
      </c>
      <c r="H195" s="210">
        <v>120</v>
      </c>
      <c r="I195" s="211"/>
      <c r="J195" s="212">
        <f>ROUND(I195*H195,2)</f>
        <v>0</v>
      </c>
      <c r="K195" s="208" t="s">
        <v>202</v>
      </c>
      <c r="L195" s="62"/>
      <c r="M195" s="213" t="s">
        <v>21</v>
      </c>
      <c r="N195" s="214" t="s">
        <v>41</v>
      </c>
      <c r="O195" s="43"/>
      <c r="P195" s="215">
        <f>O195*H195</f>
        <v>0</v>
      </c>
      <c r="Q195" s="215">
        <v>0.00024</v>
      </c>
      <c r="R195" s="215">
        <f>Q195*H195</f>
        <v>0.0288</v>
      </c>
      <c r="S195" s="215">
        <v>0</v>
      </c>
      <c r="T195" s="216">
        <f>S195*H195</f>
        <v>0</v>
      </c>
      <c r="AR195" s="25" t="s">
        <v>203</v>
      </c>
      <c r="AT195" s="25" t="s">
        <v>198</v>
      </c>
      <c r="AU195" s="25" t="s">
        <v>79</v>
      </c>
      <c r="AY195" s="25" t="s">
        <v>195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25" t="s">
        <v>77</v>
      </c>
      <c r="BK195" s="217">
        <f>ROUND(I195*H195,2)</f>
        <v>0</v>
      </c>
      <c r="BL195" s="25" t="s">
        <v>203</v>
      </c>
      <c r="BM195" s="25" t="s">
        <v>345</v>
      </c>
    </row>
    <row r="196" spans="2:47" s="1" customFormat="1" ht="27">
      <c r="B196" s="42"/>
      <c r="C196" s="64"/>
      <c r="D196" s="218" t="s">
        <v>205</v>
      </c>
      <c r="E196" s="64"/>
      <c r="F196" s="219" t="s">
        <v>346</v>
      </c>
      <c r="G196" s="64"/>
      <c r="H196" s="64"/>
      <c r="I196" s="174"/>
      <c r="J196" s="64"/>
      <c r="K196" s="64"/>
      <c r="L196" s="62"/>
      <c r="M196" s="220"/>
      <c r="N196" s="43"/>
      <c r="O196" s="43"/>
      <c r="P196" s="43"/>
      <c r="Q196" s="43"/>
      <c r="R196" s="43"/>
      <c r="S196" s="43"/>
      <c r="T196" s="79"/>
      <c r="AT196" s="25" t="s">
        <v>205</v>
      </c>
      <c r="AU196" s="25" t="s">
        <v>79</v>
      </c>
    </row>
    <row r="197" spans="2:51" s="13" customFormat="1" ht="13.5">
      <c r="B197" s="232"/>
      <c r="C197" s="233"/>
      <c r="D197" s="245" t="s">
        <v>207</v>
      </c>
      <c r="E197" s="256" t="s">
        <v>21</v>
      </c>
      <c r="F197" s="257" t="s">
        <v>347</v>
      </c>
      <c r="G197" s="233"/>
      <c r="H197" s="258">
        <v>120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207</v>
      </c>
      <c r="AU197" s="242" t="s">
        <v>79</v>
      </c>
      <c r="AV197" s="13" t="s">
        <v>79</v>
      </c>
      <c r="AW197" s="13" t="s">
        <v>33</v>
      </c>
      <c r="AX197" s="13" t="s">
        <v>77</v>
      </c>
      <c r="AY197" s="242" t="s">
        <v>195</v>
      </c>
    </row>
    <row r="198" spans="2:65" s="1" customFormat="1" ht="22.5" customHeight="1">
      <c r="B198" s="42"/>
      <c r="C198" s="206" t="s">
        <v>348</v>
      </c>
      <c r="D198" s="206" t="s">
        <v>198</v>
      </c>
      <c r="E198" s="207" t="s">
        <v>349</v>
      </c>
      <c r="F198" s="208" t="s">
        <v>350</v>
      </c>
      <c r="G198" s="209" t="s">
        <v>351</v>
      </c>
      <c r="H198" s="210">
        <v>300</v>
      </c>
      <c r="I198" s="211"/>
      <c r="J198" s="212">
        <f>ROUND(I198*H198,2)</f>
        <v>0</v>
      </c>
      <c r="K198" s="208" t="s">
        <v>202</v>
      </c>
      <c r="L198" s="62"/>
      <c r="M198" s="213" t="s">
        <v>21</v>
      </c>
      <c r="N198" s="214" t="s">
        <v>41</v>
      </c>
      <c r="O198" s="43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203</v>
      </c>
      <c r="AT198" s="25" t="s">
        <v>198</v>
      </c>
      <c r="AU198" s="25" t="s">
        <v>79</v>
      </c>
      <c r="AY198" s="25" t="s">
        <v>195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77</v>
      </c>
      <c r="BK198" s="217">
        <f>ROUND(I198*H198,2)</f>
        <v>0</v>
      </c>
      <c r="BL198" s="25" t="s">
        <v>203</v>
      </c>
      <c r="BM198" s="25" t="s">
        <v>352</v>
      </c>
    </row>
    <row r="199" spans="2:47" s="1" customFormat="1" ht="27">
      <c r="B199" s="42"/>
      <c r="C199" s="64"/>
      <c r="D199" s="218" t="s">
        <v>205</v>
      </c>
      <c r="E199" s="64"/>
      <c r="F199" s="219" t="s">
        <v>353</v>
      </c>
      <c r="G199" s="64"/>
      <c r="H199" s="64"/>
      <c r="I199" s="174"/>
      <c r="J199" s="64"/>
      <c r="K199" s="64"/>
      <c r="L199" s="62"/>
      <c r="M199" s="220"/>
      <c r="N199" s="43"/>
      <c r="O199" s="43"/>
      <c r="P199" s="43"/>
      <c r="Q199" s="43"/>
      <c r="R199" s="43"/>
      <c r="S199" s="43"/>
      <c r="T199" s="79"/>
      <c r="AT199" s="25" t="s">
        <v>205</v>
      </c>
      <c r="AU199" s="25" t="s">
        <v>79</v>
      </c>
    </row>
    <row r="200" spans="2:51" s="13" customFormat="1" ht="13.5">
      <c r="B200" s="232"/>
      <c r="C200" s="233"/>
      <c r="D200" s="245" t="s">
        <v>207</v>
      </c>
      <c r="E200" s="256" t="s">
        <v>21</v>
      </c>
      <c r="F200" s="257" t="s">
        <v>354</v>
      </c>
      <c r="G200" s="233"/>
      <c r="H200" s="258">
        <v>300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207</v>
      </c>
      <c r="AU200" s="242" t="s">
        <v>79</v>
      </c>
      <c r="AV200" s="13" t="s">
        <v>79</v>
      </c>
      <c r="AW200" s="13" t="s">
        <v>33</v>
      </c>
      <c r="AX200" s="13" t="s">
        <v>77</v>
      </c>
      <c r="AY200" s="242" t="s">
        <v>195</v>
      </c>
    </row>
    <row r="201" spans="2:65" s="1" customFormat="1" ht="31.5" customHeight="1">
      <c r="B201" s="42"/>
      <c r="C201" s="206" t="s">
        <v>355</v>
      </c>
      <c r="D201" s="206" t="s">
        <v>198</v>
      </c>
      <c r="E201" s="207" t="s">
        <v>356</v>
      </c>
      <c r="F201" s="208" t="s">
        <v>357</v>
      </c>
      <c r="G201" s="209" t="s">
        <v>201</v>
      </c>
      <c r="H201" s="210">
        <v>1.795</v>
      </c>
      <c r="I201" s="211"/>
      <c r="J201" s="212">
        <f>ROUND(I201*H201,2)</f>
        <v>0</v>
      </c>
      <c r="K201" s="208" t="s">
        <v>202</v>
      </c>
      <c r="L201" s="62"/>
      <c r="M201" s="213" t="s">
        <v>21</v>
      </c>
      <c r="N201" s="214" t="s">
        <v>41</v>
      </c>
      <c r="O201" s="43"/>
      <c r="P201" s="215">
        <f>O201*H201</f>
        <v>0</v>
      </c>
      <c r="Q201" s="215">
        <v>2.45329</v>
      </c>
      <c r="R201" s="215">
        <f>Q201*H201</f>
        <v>4.40365555</v>
      </c>
      <c r="S201" s="215">
        <v>0</v>
      </c>
      <c r="T201" s="216">
        <f>S201*H201</f>
        <v>0</v>
      </c>
      <c r="AR201" s="25" t="s">
        <v>203</v>
      </c>
      <c r="AT201" s="25" t="s">
        <v>198</v>
      </c>
      <c r="AU201" s="25" t="s">
        <v>79</v>
      </c>
      <c r="AY201" s="25" t="s">
        <v>195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25" t="s">
        <v>77</v>
      </c>
      <c r="BK201" s="217">
        <f>ROUND(I201*H201,2)</f>
        <v>0</v>
      </c>
      <c r="BL201" s="25" t="s">
        <v>203</v>
      </c>
      <c r="BM201" s="25" t="s">
        <v>358</v>
      </c>
    </row>
    <row r="202" spans="2:47" s="1" customFormat="1" ht="13.5">
      <c r="B202" s="42"/>
      <c r="C202" s="64"/>
      <c r="D202" s="218" t="s">
        <v>205</v>
      </c>
      <c r="E202" s="64"/>
      <c r="F202" s="219" t="s">
        <v>359</v>
      </c>
      <c r="G202" s="64"/>
      <c r="H202" s="64"/>
      <c r="I202" s="174"/>
      <c r="J202" s="64"/>
      <c r="K202" s="64"/>
      <c r="L202" s="62"/>
      <c r="M202" s="220"/>
      <c r="N202" s="43"/>
      <c r="O202" s="43"/>
      <c r="P202" s="43"/>
      <c r="Q202" s="43"/>
      <c r="R202" s="43"/>
      <c r="S202" s="43"/>
      <c r="T202" s="79"/>
      <c r="AT202" s="25" t="s">
        <v>205</v>
      </c>
      <c r="AU202" s="25" t="s">
        <v>79</v>
      </c>
    </row>
    <row r="203" spans="2:51" s="12" customFormat="1" ht="13.5">
      <c r="B203" s="221"/>
      <c r="C203" s="222"/>
      <c r="D203" s="218" t="s">
        <v>207</v>
      </c>
      <c r="E203" s="223" t="s">
        <v>21</v>
      </c>
      <c r="F203" s="224" t="s">
        <v>253</v>
      </c>
      <c r="G203" s="222"/>
      <c r="H203" s="225" t="s">
        <v>21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207</v>
      </c>
      <c r="AU203" s="231" t="s">
        <v>79</v>
      </c>
      <c r="AV203" s="12" t="s">
        <v>77</v>
      </c>
      <c r="AW203" s="12" t="s">
        <v>33</v>
      </c>
      <c r="AX203" s="12" t="s">
        <v>70</v>
      </c>
      <c r="AY203" s="231" t="s">
        <v>195</v>
      </c>
    </row>
    <row r="204" spans="2:51" s="13" customFormat="1" ht="13.5">
      <c r="B204" s="232"/>
      <c r="C204" s="233"/>
      <c r="D204" s="218" t="s">
        <v>207</v>
      </c>
      <c r="E204" s="234" t="s">
        <v>21</v>
      </c>
      <c r="F204" s="235" t="s">
        <v>360</v>
      </c>
      <c r="G204" s="233"/>
      <c r="H204" s="236">
        <v>0.237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207</v>
      </c>
      <c r="AU204" s="242" t="s">
        <v>79</v>
      </c>
      <c r="AV204" s="13" t="s">
        <v>79</v>
      </c>
      <c r="AW204" s="13" t="s">
        <v>33</v>
      </c>
      <c r="AX204" s="13" t="s">
        <v>70</v>
      </c>
      <c r="AY204" s="242" t="s">
        <v>195</v>
      </c>
    </row>
    <row r="205" spans="2:51" s="13" customFormat="1" ht="13.5">
      <c r="B205" s="232"/>
      <c r="C205" s="233"/>
      <c r="D205" s="218" t="s">
        <v>207</v>
      </c>
      <c r="E205" s="234" t="s">
        <v>21</v>
      </c>
      <c r="F205" s="235" t="s">
        <v>361</v>
      </c>
      <c r="G205" s="233"/>
      <c r="H205" s="236">
        <v>1.01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207</v>
      </c>
      <c r="AU205" s="242" t="s">
        <v>79</v>
      </c>
      <c r="AV205" s="13" t="s">
        <v>79</v>
      </c>
      <c r="AW205" s="13" t="s">
        <v>33</v>
      </c>
      <c r="AX205" s="13" t="s">
        <v>70</v>
      </c>
      <c r="AY205" s="242" t="s">
        <v>195</v>
      </c>
    </row>
    <row r="206" spans="2:51" s="13" customFormat="1" ht="13.5">
      <c r="B206" s="232"/>
      <c r="C206" s="233"/>
      <c r="D206" s="218" t="s">
        <v>207</v>
      </c>
      <c r="E206" s="234" t="s">
        <v>21</v>
      </c>
      <c r="F206" s="235" t="s">
        <v>362</v>
      </c>
      <c r="G206" s="233"/>
      <c r="H206" s="236">
        <v>0.353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207</v>
      </c>
      <c r="AU206" s="242" t="s">
        <v>79</v>
      </c>
      <c r="AV206" s="13" t="s">
        <v>79</v>
      </c>
      <c r="AW206" s="13" t="s">
        <v>33</v>
      </c>
      <c r="AX206" s="13" t="s">
        <v>70</v>
      </c>
      <c r="AY206" s="242" t="s">
        <v>195</v>
      </c>
    </row>
    <row r="207" spans="2:51" s="13" customFormat="1" ht="13.5">
      <c r="B207" s="232"/>
      <c r="C207" s="233"/>
      <c r="D207" s="218" t="s">
        <v>207</v>
      </c>
      <c r="E207" s="234" t="s">
        <v>21</v>
      </c>
      <c r="F207" s="235" t="s">
        <v>363</v>
      </c>
      <c r="G207" s="233"/>
      <c r="H207" s="236">
        <v>0.195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207</v>
      </c>
      <c r="AU207" s="242" t="s">
        <v>79</v>
      </c>
      <c r="AV207" s="13" t="s">
        <v>79</v>
      </c>
      <c r="AW207" s="13" t="s">
        <v>33</v>
      </c>
      <c r="AX207" s="13" t="s">
        <v>70</v>
      </c>
      <c r="AY207" s="242" t="s">
        <v>195</v>
      </c>
    </row>
    <row r="208" spans="2:51" s="14" customFormat="1" ht="13.5">
      <c r="B208" s="243"/>
      <c r="C208" s="244"/>
      <c r="D208" s="245" t="s">
        <v>207</v>
      </c>
      <c r="E208" s="246" t="s">
        <v>158</v>
      </c>
      <c r="F208" s="247" t="s">
        <v>211</v>
      </c>
      <c r="G208" s="244"/>
      <c r="H208" s="248">
        <v>1.795</v>
      </c>
      <c r="I208" s="249"/>
      <c r="J208" s="244"/>
      <c r="K208" s="244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207</v>
      </c>
      <c r="AU208" s="254" t="s">
        <v>79</v>
      </c>
      <c r="AV208" s="14" t="s">
        <v>203</v>
      </c>
      <c r="AW208" s="14" t="s">
        <v>33</v>
      </c>
      <c r="AX208" s="14" t="s">
        <v>77</v>
      </c>
      <c r="AY208" s="254" t="s">
        <v>195</v>
      </c>
    </row>
    <row r="209" spans="2:65" s="1" customFormat="1" ht="22.5" customHeight="1">
      <c r="B209" s="42"/>
      <c r="C209" s="206" t="s">
        <v>364</v>
      </c>
      <c r="D209" s="206" t="s">
        <v>198</v>
      </c>
      <c r="E209" s="207" t="s">
        <v>365</v>
      </c>
      <c r="F209" s="208" t="s">
        <v>366</v>
      </c>
      <c r="G209" s="209" t="s">
        <v>201</v>
      </c>
      <c r="H209" s="210">
        <v>1.795</v>
      </c>
      <c r="I209" s="211"/>
      <c r="J209" s="212">
        <f>ROUND(I209*H209,2)</f>
        <v>0</v>
      </c>
      <c r="K209" s="208" t="s">
        <v>202</v>
      </c>
      <c r="L209" s="62"/>
      <c r="M209" s="213" t="s">
        <v>21</v>
      </c>
      <c r="N209" s="214" t="s">
        <v>41</v>
      </c>
      <c r="O209" s="43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AR209" s="25" t="s">
        <v>203</v>
      </c>
      <c r="AT209" s="25" t="s">
        <v>198</v>
      </c>
      <c r="AU209" s="25" t="s">
        <v>79</v>
      </c>
      <c r="AY209" s="25" t="s">
        <v>195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25" t="s">
        <v>77</v>
      </c>
      <c r="BK209" s="217">
        <f>ROUND(I209*H209,2)</f>
        <v>0</v>
      </c>
      <c r="BL209" s="25" t="s">
        <v>203</v>
      </c>
      <c r="BM209" s="25" t="s">
        <v>367</v>
      </c>
    </row>
    <row r="210" spans="2:47" s="1" customFormat="1" ht="27">
      <c r="B210" s="42"/>
      <c r="C210" s="64"/>
      <c r="D210" s="218" t="s">
        <v>205</v>
      </c>
      <c r="E210" s="64"/>
      <c r="F210" s="219" t="s">
        <v>368</v>
      </c>
      <c r="G210" s="64"/>
      <c r="H210" s="64"/>
      <c r="I210" s="174"/>
      <c r="J210" s="64"/>
      <c r="K210" s="64"/>
      <c r="L210" s="62"/>
      <c r="M210" s="220"/>
      <c r="N210" s="43"/>
      <c r="O210" s="43"/>
      <c r="P210" s="43"/>
      <c r="Q210" s="43"/>
      <c r="R210" s="43"/>
      <c r="S210" s="43"/>
      <c r="T210" s="79"/>
      <c r="AT210" s="25" t="s">
        <v>205</v>
      </c>
      <c r="AU210" s="25" t="s">
        <v>79</v>
      </c>
    </row>
    <row r="211" spans="2:51" s="13" customFormat="1" ht="13.5">
      <c r="B211" s="232"/>
      <c r="C211" s="233"/>
      <c r="D211" s="245" t="s">
        <v>207</v>
      </c>
      <c r="E211" s="256" t="s">
        <v>21</v>
      </c>
      <c r="F211" s="257" t="s">
        <v>158</v>
      </c>
      <c r="G211" s="233"/>
      <c r="H211" s="258">
        <v>1.795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207</v>
      </c>
      <c r="AU211" s="242" t="s">
        <v>79</v>
      </c>
      <c r="AV211" s="13" t="s">
        <v>79</v>
      </c>
      <c r="AW211" s="13" t="s">
        <v>33</v>
      </c>
      <c r="AX211" s="13" t="s">
        <v>77</v>
      </c>
      <c r="AY211" s="242" t="s">
        <v>195</v>
      </c>
    </row>
    <row r="212" spans="2:65" s="1" customFormat="1" ht="31.5" customHeight="1">
      <c r="B212" s="42"/>
      <c r="C212" s="206" t="s">
        <v>369</v>
      </c>
      <c r="D212" s="206" t="s">
        <v>198</v>
      </c>
      <c r="E212" s="207" t="s">
        <v>370</v>
      </c>
      <c r="F212" s="208" t="s">
        <v>371</v>
      </c>
      <c r="G212" s="209" t="s">
        <v>201</v>
      </c>
      <c r="H212" s="210">
        <v>1.795</v>
      </c>
      <c r="I212" s="211"/>
      <c r="J212" s="212">
        <f>ROUND(I212*H212,2)</f>
        <v>0</v>
      </c>
      <c r="K212" s="208" t="s">
        <v>202</v>
      </c>
      <c r="L212" s="62"/>
      <c r="M212" s="213" t="s">
        <v>21</v>
      </c>
      <c r="N212" s="214" t="s">
        <v>41</v>
      </c>
      <c r="O212" s="43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203</v>
      </c>
      <c r="AT212" s="25" t="s">
        <v>198</v>
      </c>
      <c r="AU212" s="25" t="s">
        <v>79</v>
      </c>
      <c r="AY212" s="25" t="s">
        <v>195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77</v>
      </c>
      <c r="BK212" s="217">
        <f>ROUND(I212*H212,2)</f>
        <v>0</v>
      </c>
      <c r="BL212" s="25" t="s">
        <v>203</v>
      </c>
      <c r="BM212" s="25" t="s">
        <v>372</v>
      </c>
    </row>
    <row r="213" spans="2:47" s="1" customFormat="1" ht="27">
      <c r="B213" s="42"/>
      <c r="C213" s="64"/>
      <c r="D213" s="218" t="s">
        <v>205</v>
      </c>
      <c r="E213" s="64"/>
      <c r="F213" s="219" t="s">
        <v>373</v>
      </c>
      <c r="G213" s="64"/>
      <c r="H213" s="64"/>
      <c r="I213" s="174"/>
      <c r="J213" s="64"/>
      <c r="K213" s="64"/>
      <c r="L213" s="62"/>
      <c r="M213" s="220"/>
      <c r="N213" s="43"/>
      <c r="O213" s="43"/>
      <c r="P213" s="43"/>
      <c r="Q213" s="43"/>
      <c r="R213" s="43"/>
      <c r="S213" s="43"/>
      <c r="T213" s="79"/>
      <c r="AT213" s="25" t="s">
        <v>205</v>
      </c>
      <c r="AU213" s="25" t="s">
        <v>79</v>
      </c>
    </row>
    <row r="214" spans="2:51" s="13" customFormat="1" ht="13.5">
      <c r="B214" s="232"/>
      <c r="C214" s="233"/>
      <c r="D214" s="245" t="s">
        <v>207</v>
      </c>
      <c r="E214" s="256" t="s">
        <v>21</v>
      </c>
      <c r="F214" s="257" t="s">
        <v>158</v>
      </c>
      <c r="G214" s="233"/>
      <c r="H214" s="258">
        <v>1.795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207</v>
      </c>
      <c r="AU214" s="242" t="s">
        <v>79</v>
      </c>
      <c r="AV214" s="13" t="s">
        <v>79</v>
      </c>
      <c r="AW214" s="13" t="s">
        <v>33</v>
      </c>
      <c r="AX214" s="13" t="s">
        <v>77</v>
      </c>
      <c r="AY214" s="242" t="s">
        <v>195</v>
      </c>
    </row>
    <row r="215" spans="2:65" s="1" customFormat="1" ht="22.5" customHeight="1">
      <c r="B215" s="42"/>
      <c r="C215" s="206" t="s">
        <v>374</v>
      </c>
      <c r="D215" s="206" t="s">
        <v>198</v>
      </c>
      <c r="E215" s="207" t="s">
        <v>375</v>
      </c>
      <c r="F215" s="208" t="s">
        <v>376</v>
      </c>
      <c r="G215" s="209" t="s">
        <v>201</v>
      </c>
      <c r="H215" s="210">
        <v>0.785</v>
      </c>
      <c r="I215" s="211"/>
      <c r="J215" s="212">
        <f>ROUND(I215*H215,2)</f>
        <v>0</v>
      </c>
      <c r="K215" s="208" t="s">
        <v>202</v>
      </c>
      <c r="L215" s="62"/>
      <c r="M215" s="213" t="s">
        <v>21</v>
      </c>
      <c r="N215" s="214" t="s">
        <v>41</v>
      </c>
      <c r="O215" s="43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AR215" s="25" t="s">
        <v>203</v>
      </c>
      <c r="AT215" s="25" t="s">
        <v>198</v>
      </c>
      <c r="AU215" s="25" t="s">
        <v>79</v>
      </c>
      <c r="AY215" s="25" t="s">
        <v>195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25" t="s">
        <v>77</v>
      </c>
      <c r="BK215" s="217">
        <f>ROUND(I215*H215,2)</f>
        <v>0</v>
      </c>
      <c r="BL215" s="25" t="s">
        <v>203</v>
      </c>
      <c r="BM215" s="25" t="s">
        <v>377</v>
      </c>
    </row>
    <row r="216" spans="2:47" s="1" customFormat="1" ht="13.5">
      <c r="B216" s="42"/>
      <c r="C216" s="64"/>
      <c r="D216" s="218" t="s">
        <v>205</v>
      </c>
      <c r="E216" s="64"/>
      <c r="F216" s="219" t="s">
        <v>378</v>
      </c>
      <c r="G216" s="64"/>
      <c r="H216" s="64"/>
      <c r="I216" s="174"/>
      <c r="J216" s="64"/>
      <c r="K216" s="64"/>
      <c r="L216" s="62"/>
      <c r="M216" s="220"/>
      <c r="N216" s="43"/>
      <c r="O216" s="43"/>
      <c r="P216" s="43"/>
      <c r="Q216" s="43"/>
      <c r="R216" s="43"/>
      <c r="S216" s="43"/>
      <c r="T216" s="79"/>
      <c r="AT216" s="25" t="s">
        <v>205</v>
      </c>
      <c r="AU216" s="25" t="s">
        <v>79</v>
      </c>
    </row>
    <row r="217" spans="2:51" s="13" customFormat="1" ht="13.5">
      <c r="B217" s="232"/>
      <c r="C217" s="233"/>
      <c r="D217" s="218" t="s">
        <v>207</v>
      </c>
      <c r="E217" s="234" t="s">
        <v>21</v>
      </c>
      <c r="F217" s="235" t="s">
        <v>360</v>
      </c>
      <c r="G217" s="233"/>
      <c r="H217" s="236">
        <v>0.237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207</v>
      </c>
      <c r="AU217" s="242" t="s">
        <v>79</v>
      </c>
      <c r="AV217" s="13" t="s">
        <v>79</v>
      </c>
      <c r="AW217" s="13" t="s">
        <v>33</v>
      </c>
      <c r="AX217" s="13" t="s">
        <v>70</v>
      </c>
      <c r="AY217" s="242" t="s">
        <v>195</v>
      </c>
    </row>
    <row r="218" spans="2:51" s="13" customFormat="1" ht="13.5">
      <c r="B218" s="232"/>
      <c r="C218" s="233"/>
      <c r="D218" s="218" t="s">
        <v>207</v>
      </c>
      <c r="E218" s="234" t="s">
        <v>21</v>
      </c>
      <c r="F218" s="235" t="s">
        <v>362</v>
      </c>
      <c r="G218" s="233"/>
      <c r="H218" s="236">
        <v>0.353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207</v>
      </c>
      <c r="AU218" s="242" t="s">
        <v>79</v>
      </c>
      <c r="AV218" s="13" t="s">
        <v>79</v>
      </c>
      <c r="AW218" s="13" t="s">
        <v>33</v>
      </c>
      <c r="AX218" s="13" t="s">
        <v>70</v>
      </c>
      <c r="AY218" s="242" t="s">
        <v>195</v>
      </c>
    </row>
    <row r="219" spans="2:51" s="13" customFormat="1" ht="13.5">
      <c r="B219" s="232"/>
      <c r="C219" s="233"/>
      <c r="D219" s="218" t="s">
        <v>207</v>
      </c>
      <c r="E219" s="234" t="s">
        <v>21</v>
      </c>
      <c r="F219" s="235" t="s">
        <v>363</v>
      </c>
      <c r="G219" s="233"/>
      <c r="H219" s="236">
        <v>0.195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207</v>
      </c>
      <c r="AU219" s="242" t="s">
        <v>79</v>
      </c>
      <c r="AV219" s="13" t="s">
        <v>79</v>
      </c>
      <c r="AW219" s="13" t="s">
        <v>33</v>
      </c>
      <c r="AX219" s="13" t="s">
        <v>70</v>
      </c>
      <c r="AY219" s="242" t="s">
        <v>195</v>
      </c>
    </row>
    <row r="220" spans="2:51" s="14" customFormat="1" ht="13.5">
      <c r="B220" s="243"/>
      <c r="C220" s="244"/>
      <c r="D220" s="245" t="s">
        <v>207</v>
      </c>
      <c r="E220" s="246" t="s">
        <v>21</v>
      </c>
      <c r="F220" s="247" t="s">
        <v>211</v>
      </c>
      <c r="G220" s="244"/>
      <c r="H220" s="248">
        <v>0.785</v>
      </c>
      <c r="I220" s="249"/>
      <c r="J220" s="244"/>
      <c r="K220" s="244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207</v>
      </c>
      <c r="AU220" s="254" t="s">
        <v>79</v>
      </c>
      <c r="AV220" s="14" t="s">
        <v>203</v>
      </c>
      <c r="AW220" s="14" t="s">
        <v>33</v>
      </c>
      <c r="AX220" s="14" t="s">
        <v>77</v>
      </c>
      <c r="AY220" s="254" t="s">
        <v>195</v>
      </c>
    </row>
    <row r="221" spans="2:65" s="1" customFormat="1" ht="22.5" customHeight="1">
      <c r="B221" s="42"/>
      <c r="C221" s="206" t="s">
        <v>379</v>
      </c>
      <c r="D221" s="206" t="s">
        <v>198</v>
      </c>
      <c r="E221" s="207" t="s">
        <v>380</v>
      </c>
      <c r="F221" s="208" t="s">
        <v>381</v>
      </c>
      <c r="G221" s="209" t="s">
        <v>250</v>
      </c>
      <c r="H221" s="210">
        <v>1</v>
      </c>
      <c r="I221" s="211"/>
      <c r="J221" s="212">
        <f>ROUND(I221*H221,2)</f>
        <v>0</v>
      </c>
      <c r="K221" s="208" t="s">
        <v>202</v>
      </c>
      <c r="L221" s="62"/>
      <c r="M221" s="213" t="s">
        <v>21</v>
      </c>
      <c r="N221" s="214" t="s">
        <v>41</v>
      </c>
      <c r="O221" s="43"/>
      <c r="P221" s="215">
        <f>O221*H221</f>
        <v>0</v>
      </c>
      <c r="Q221" s="215">
        <v>0.01352</v>
      </c>
      <c r="R221" s="215">
        <f>Q221*H221</f>
        <v>0.01352</v>
      </c>
      <c r="S221" s="215">
        <v>0</v>
      </c>
      <c r="T221" s="216">
        <f>S221*H221</f>
        <v>0</v>
      </c>
      <c r="AR221" s="25" t="s">
        <v>203</v>
      </c>
      <c r="AT221" s="25" t="s">
        <v>198</v>
      </c>
      <c r="AU221" s="25" t="s">
        <v>79</v>
      </c>
      <c r="AY221" s="25" t="s">
        <v>195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25" t="s">
        <v>77</v>
      </c>
      <c r="BK221" s="217">
        <f>ROUND(I221*H221,2)</f>
        <v>0</v>
      </c>
      <c r="BL221" s="25" t="s">
        <v>203</v>
      </c>
      <c r="BM221" s="25" t="s">
        <v>382</v>
      </c>
    </row>
    <row r="222" spans="2:47" s="1" customFormat="1" ht="13.5">
      <c r="B222" s="42"/>
      <c r="C222" s="64"/>
      <c r="D222" s="218" t="s">
        <v>205</v>
      </c>
      <c r="E222" s="64"/>
      <c r="F222" s="219" t="s">
        <v>383</v>
      </c>
      <c r="G222" s="64"/>
      <c r="H222" s="64"/>
      <c r="I222" s="174"/>
      <c r="J222" s="64"/>
      <c r="K222" s="64"/>
      <c r="L222" s="62"/>
      <c r="M222" s="220"/>
      <c r="N222" s="43"/>
      <c r="O222" s="43"/>
      <c r="P222" s="43"/>
      <c r="Q222" s="43"/>
      <c r="R222" s="43"/>
      <c r="S222" s="43"/>
      <c r="T222" s="79"/>
      <c r="AT222" s="25" t="s">
        <v>205</v>
      </c>
      <c r="AU222" s="25" t="s">
        <v>79</v>
      </c>
    </row>
    <row r="223" spans="2:51" s="13" customFormat="1" ht="13.5">
      <c r="B223" s="232"/>
      <c r="C223" s="233"/>
      <c r="D223" s="245" t="s">
        <v>207</v>
      </c>
      <c r="E223" s="256" t="s">
        <v>137</v>
      </c>
      <c r="F223" s="257" t="s">
        <v>384</v>
      </c>
      <c r="G223" s="233"/>
      <c r="H223" s="258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207</v>
      </c>
      <c r="AU223" s="242" t="s">
        <v>79</v>
      </c>
      <c r="AV223" s="13" t="s">
        <v>79</v>
      </c>
      <c r="AW223" s="13" t="s">
        <v>33</v>
      </c>
      <c r="AX223" s="13" t="s">
        <v>77</v>
      </c>
      <c r="AY223" s="242" t="s">
        <v>195</v>
      </c>
    </row>
    <row r="224" spans="2:65" s="1" customFormat="1" ht="22.5" customHeight="1">
      <c r="B224" s="42"/>
      <c r="C224" s="206" t="s">
        <v>385</v>
      </c>
      <c r="D224" s="206" t="s">
        <v>198</v>
      </c>
      <c r="E224" s="207" t="s">
        <v>386</v>
      </c>
      <c r="F224" s="208" t="s">
        <v>387</v>
      </c>
      <c r="G224" s="209" t="s">
        <v>250</v>
      </c>
      <c r="H224" s="210">
        <v>1</v>
      </c>
      <c r="I224" s="211"/>
      <c r="J224" s="212">
        <f>ROUND(I224*H224,2)</f>
        <v>0</v>
      </c>
      <c r="K224" s="208" t="s">
        <v>202</v>
      </c>
      <c r="L224" s="62"/>
      <c r="M224" s="213" t="s">
        <v>21</v>
      </c>
      <c r="N224" s="214" t="s">
        <v>41</v>
      </c>
      <c r="O224" s="43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AR224" s="25" t="s">
        <v>203</v>
      </c>
      <c r="AT224" s="25" t="s">
        <v>198</v>
      </c>
      <c r="AU224" s="25" t="s">
        <v>79</v>
      </c>
      <c r="AY224" s="25" t="s">
        <v>195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77</v>
      </c>
      <c r="BK224" s="217">
        <f>ROUND(I224*H224,2)</f>
        <v>0</v>
      </c>
      <c r="BL224" s="25" t="s">
        <v>203</v>
      </c>
      <c r="BM224" s="25" t="s">
        <v>388</v>
      </c>
    </row>
    <row r="225" spans="2:47" s="1" customFormat="1" ht="13.5">
      <c r="B225" s="42"/>
      <c r="C225" s="64"/>
      <c r="D225" s="218" t="s">
        <v>205</v>
      </c>
      <c r="E225" s="64"/>
      <c r="F225" s="219" t="s">
        <v>389</v>
      </c>
      <c r="G225" s="64"/>
      <c r="H225" s="64"/>
      <c r="I225" s="174"/>
      <c r="J225" s="64"/>
      <c r="K225" s="64"/>
      <c r="L225" s="62"/>
      <c r="M225" s="220"/>
      <c r="N225" s="43"/>
      <c r="O225" s="43"/>
      <c r="P225" s="43"/>
      <c r="Q225" s="43"/>
      <c r="R225" s="43"/>
      <c r="S225" s="43"/>
      <c r="T225" s="79"/>
      <c r="AT225" s="25" t="s">
        <v>205</v>
      </c>
      <c r="AU225" s="25" t="s">
        <v>79</v>
      </c>
    </row>
    <row r="226" spans="2:51" s="13" customFormat="1" ht="13.5">
      <c r="B226" s="232"/>
      <c r="C226" s="233"/>
      <c r="D226" s="245" t="s">
        <v>207</v>
      </c>
      <c r="E226" s="256" t="s">
        <v>21</v>
      </c>
      <c r="F226" s="257" t="s">
        <v>137</v>
      </c>
      <c r="G226" s="233"/>
      <c r="H226" s="258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207</v>
      </c>
      <c r="AU226" s="242" t="s">
        <v>79</v>
      </c>
      <c r="AV226" s="13" t="s">
        <v>79</v>
      </c>
      <c r="AW226" s="13" t="s">
        <v>33</v>
      </c>
      <c r="AX226" s="13" t="s">
        <v>77</v>
      </c>
      <c r="AY226" s="242" t="s">
        <v>195</v>
      </c>
    </row>
    <row r="227" spans="2:65" s="1" customFormat="1" ht="22.5" customHeight="1">
      <c r="B227" s="42"/>
      <c r="C227" s="206" t="s">
        <v>390</v>
      </c>
      <c r="D227" s="206" t="s">
        <v>198</v>
      </c>
      <c r="E227" s="207" t="s">
        <v>391</v>
      </c>
      <c r="F227" s="208" t="s">
        <v>392</v>
      </c>
      <c r="G227" s="209" t="s">
        <v>223</v>
      </c>
      <c r="H227" s="210">
        <v>0.148</v>
      </c>
      <c r="I227" s="211"/>
      <c r="J227" s="212">
        <f>ROUND(I227*H227,2)</f>
        <v>0</v>
      </c>
      <c r="K227" s="208" t="s">
        <v>202</v>
      </c>
      <c r="L227" s="62"/>
      <c r="M227" s="213" t="s">
        <v>21</v>
      </c>
      <c r="N227" s="214" t="s">
        <v>41</v>
      </c>
      <c r="O227" s="43"/>
      <c r="P227" s="215">
        <f>O227*H227</f>
        <v>0</v>
      </c>
      <c r="Q227" s="215">
        <v>1.05306</v>
      </c>
      <c r="R227" s="215">
        <f>Q227*H227</f>
        <v>0.15585288</v>
      </c>
      <c r="S227" s="215">
        <v>0</v>
      </c>
      <c r="T227" s="216">
        <f>S227*H227</f>
        <v>0</v>
      </c>
      <c r="AR227" s="25" t="s">
        <v>203</v>
      </c>
      <c r="AT227" s="25" t="s">
        <v>198</v>
      </c>
      <c r="AU227" s="25" t="s">
        <v>79</v>
      </c>
      <c r="AY227" s="25" t="s">
        <v>195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25" t="s">
        <v>77</v>
      </c>
      <c r="BK227" s="217">
        <f>ROUND(I227*H227,2)</f>
        <v>0</v>
      </c>
      <c r="BL227" s="25" t="s">
        <v>203</v>
      </c>
      <c r="BM227" s="25" t="s">
        <v>393</v>
      </c>
    </row>
    <row r="228" spans="2:47" s="1" customFormat="1" ht="13.5">
      <c r="B228" s="42"/>
      <c r="C228" s="64"/>
      <c r="D228" s="218" t="s">
        <v>205</v>
      </c>
      <c r="E228" s="64"/>
      <c r="F228" s="219" t="s">
        <v>394</v>
      </c>
      <c r="G228" s="64"/>
      <c r="H228" s="64"/>
      <c r="I228" s="174"/>
      <c r="J228" s="64"/>
      <c r="K228" s="64"/>
      <c r="L228" s="62"/>
      <c r="M228" s="220"/>
      <c r="N228" s="43"/>
      <c r="O228" s="43"/>
      <c r="P228" s="43"/>
      <c r="Q228" s="43"/>
      <c r="R228" s="43"/>
      <c r="S228" s="43"/>
      <c r="T228" s="79"/>
      <c r="AT228" s="25" t="s">
        <v>205</v>
      </c>
      <c r="AU228" s="25" t="s">
        <v>79</v>
      </c>
    </row>
    <row r="229" spans="2:51" s="13" customFormat="1" ht="13.5">
      <c r="B229" s="232"/>
      <c r="C229" s="233"/>
      <c r="D229" s="245" t="s">
        <v>207</v>
      </c>
      <c r="E229" s="256" t="s">
        <v>21</v>
      </c>
      <c r="F229" s="257" t="s">
        <v>395</v>
      </c>
      <c r="G229" s="233"/>
      <c r="H229" s="258">
        <v>0.148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207</v>
      </c>
      <c r="AU229" s="242" t="s">
        <v>79</v>
      </c>
      <c r="AV229" s="13" t="s">
        <v>79</v>
      </c>
      <c r="AW229" s="13" t="s">
        <v>33</v>
      </c>
      <c r="AX229" s="13" t="s">
        <v>77</v>
      </c>
      <c r="AY229" s="242" t="s">
        <v>195</v>
      </c>
    </row>
    <row r="230" spans="2:65" s="1" customFormat="1" ht="22.5" customHeight="1">
      <c r="B230" s="42"/>
      <c r="C230" s="206" t="s">
        <v>396</v>
      </c>
      <c r="D230" s="206" t="s">
        <v>198</v>
      </c>
      <c r="E230" s="207" t="s">
        <v>397</v>
      </c>
      <c r="F230" s="208" t="s">
        <v>398</v>
      </c>
      <c r="G230" s="209" t="s">
        <v>351</v>
      </c>
      <c r="H230" s="210">
        <v>27</v>
      </c>
      <c r="I230" s="211"/>
      <c r="J230" s="212">
        <f>ROUND(I230*H230,2)</f>
        <v>0</v>
      </c>
      <c r="K230" s="208" t="s">
        <v>202</v>
      </c>
      <c r="L230" s="62"/>
      <c r="M230" s="213" t="s">
        <v>21</v>
      </c>
      <c r="N230" s="214" t="s">
        <v>41</v>
      </c>
      <c r="O230" s="43"/>
      <c r="P230" s="215">
        <f>O230*H230</f>
        <v>0</v>
      </c>
      <c r="Q230" s="215">
        <v>6E-05</v>
      </c>
      <c r="R230" s="215">
        <f>Q230*H230</f>
        <v>0.0016200000000000001</v>
      </c>
      <c r="S230" s="215">
        <v>0</v>
      </c>
      <c r="T230" s="216">
        <f>S230*H230</f>
        <v>0</v>
      </c>
      <c r="AR230" s="25" t="s">
        <v>203</v>
      </c>
      <c r="AT230" s="25" t="s">
        <v>198</v>
      </c>
      <c r="AU230" s="25" t="s">
        <v>79</v>
      </c>
      <c r="AY230" s="25" t="s">
        <v>195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25" t="s">
        <v>77</v>
      </c>
      <c r="BK230" s="217">
        <f>ROUND(I230*H230,2)</f>
        <v>0</v>
      </c>
      <c r="BL230" s="25" t="s">
        <v>203</v>
      </c>
      <c r="BM230" s="25" t="s">
        <v>399</v>
      </c>
    </row>
    <row r="231" spans="2:47" s="1" customFormat="1" ht="13.5">
      <c r="B231" s="42"/>
      <c r="C231" s="64"/>
      <c r="D231" s="218" t="s">
        <v>205</v>
      </c>
      <c r="E231" s="64"/>
      <c r="F231" s="219" t="s">
        <v>400</v>
      </c>
      <c r="G231" s="64"/>
      <c r="H231" s="64"/>
      <c r="I231" s="174"/>
      <c r="J231" s="64"/>
      <c r="K231" s="64"/>
      <c r="L231" s="62"/>
      <c r="M231" s="220"/>
      <c r="N231" s="43"/>
      <c r="O231" s="43"/>
      <c r="P231" s="43"/>
      <c r="Q231" s="43"/>
      <c r="R231" s="43"/>
      <c r="S231" s="43"/>
      <c r="T231" s="79"/>
      <c r="AT231" s="25" t="s">
        <v>205</v>
      </c>
      <c r="AU231" s="25" t="s">
        <v>79</v>
      </c>
    </row>
    <row r="232" spans="2:51" s="12" customFormat="1" ht="13.5">
      <c r="B232" s="221"/>
      <c r="C232" s="222"/>
      <c r="D232" s="218" t="s">
        <v>207</v>
      </c>
      <c r="E232" s="223" t="s">
        <v>21</v>
      </c>
      <c r="F232" s="224" t="s">
        <v>253</v>
      </c>
      <c r="G232" s="222"/>
      <c r="H232" s="225" t="s">
        <v>21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207</v>
      </c>
      <c r="AU232" s="231" t="s">
        <v>79</v>
      </c>
      <c r="AV232" s="12" t="s">
        <v>77</v>
      </c>
      <c r="AW232" s="12" t="s">
        <v>33</v>
      </c>
      <c r="AX232" s="12" t="s">
        <v>70</v>
      </c>
      <c r="AY232" s="231" t="s">
        <v>195</v>
      </c>
    </row>
    <row r="233" spans="2:51" s="13" customFormat="1" ht="13.5">
      <c r="B233" s="232"/>
      <c r="C233" s="233"/>
      <c r="D233" s="218" t="s">
        <v>207</v>
      </c>
      <c r="E233" s="234" t="s">
        <v>21</v>
      </c>
      <c r="F233" s="235" t="s">
        <v>401</v>
      </c>
      <c r="G233" s="233"/>
      <c r="H233" s="236">
        <v>27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207</v>
      </c>
      <c r="AU233" s="242" t="s">
        <v>79</v>
      </c>
      <c r="AV233" s="13" t="s">
        <v>79</v>
      </c>
      <c r="AW233" s="13" t="s">
        <v>33</v>
      </c>
      <c r="AX233" s="13" t="s">
        <v>77</v>
      </c>
      <c r="AY233" s="242" t="s">
        <v>195</v>
      </c>
    </row>
    <row r="234" spans="2:63" s="11" customFormat="1" ht="29.85" customHeight="1">
      <c r="B234" s="189"/>
      <c r="C234" s="190"/>
      <c r="D234" s="203" t="s">
        <v>69</v>
      </c>
      <c r="E234" s="204" t="s">
        <v>256</v>
      </c>
      <c r="F234" s="204" t="s">
        <v>402</v>
      </c>
      <c r="G234" s="190"/>
      <c r="H234" s="190"/>
      <c r="I234" s="193"/>
      <c r="J234" s="205">
        <f>BK234</f>
        <v>0</v>
      </c>
      <c r="K234" s="190"/>
      <c r="L234" s="195"/>
      <c r="M234" s="196"/>
      <c r="N234" s="197"/>
      <c r="O234" s="197"/>
      <c r="P234" s="198">
        <f>SUM(P235:P295)</f>
        <v>0</v>
      </c>
      <c r="Q234" s="197"/>
      <c r="R234" s="198">
        <f>SUM(R235:R295)</f>
        <v>0.01503565</v>
      </c>
      <c r="S234" s="197"/>
      <c r="T234" s="199">
        <f>SUM(T235:T295)</f>
        <v>24.291452999999997</v>
      </c>
      <c r="AR234" s="200" t="s">
        <v>77</v>
      </c>
      <c r="AT234" s="201" t="s">
        <v>69</v>
      </c>
      <c r="AU234" s="201" t="s">
        <v>77</v>
      </c>
      <c r="AY234" s="200" t="s">
        <v>195</v>
      </c>
      <c r="BK234" s="202">
        <f>SUM(BK235:BK295)</f>
        <v>0</v>
      </c>
    </row>
    <row r="235" spans="2:65" s="1" customFormat="1" ht="31.5" customHeight="1">
      <c r="B235" s="42"/>
      <c r="C235" s="206" t="s">
        <v>403</v>
      </c>
      <c r="D235" s="206" t="s">
        <v>198</v>
      </c>
      <c r="E235" s="207" t="s">
        <v>404</v>
      </c>
      <c r="F235" s="208" t="s">
        <v>405</v>
      </c>
      <c r="G235" s="209" t="s">
        <v>250</v>
      </c>
      <c r="H235" s="210">
        <v>88.445</v>
      </c>
      <c r="I235" s="211"/>
      <c r="J235" s="212">
        <f>ROUND(I235*H235,2)</f>
        <v>0</v>
      </c>
      <c r="K235" s="208" t="s">
        <v>202</v>
      </c>
      <c r="L235" s="62"/>
      <c r="M235" s="213" t="s">
        <v>21</v>
      </c>
      <c r="N235" s="214" t="s">
        <v>41</v>
      </c>
      <c r="O235" s="43"/>
      <c r="P235" s="215">
        <f>O235*H235</f>
        <v>0</v>
      </c>
      <c r="Q235" s="215">
        <v>0.00013</v>
      </c>
      <c r="R235" s="215">
        <f>Q235*H235</f>
        <v>0.011497849999999999</v>
      </c>
      <c r="S235" s="215">
        <v>0</v>
      </c>
      <c r="T235" s="216">
        <f>S235*H235</f>
        <v>0</v>
      </c>
      <c r="AR235" s="25" t="s">
        <v>203</v>
      </c>
      <c r="AT235" s="25" t="s">
        <v>198</v>
      </c>
      <c r="AU235" s="25" t="s">
        <v>79</v>
      </c>
      <c r="AY235" s="25" t="s">
        <v>195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25" t="s">
        <v>77</v>
      </c>
      <c r="BK235" s="217">
        <f>ROUND(I235*H235,2)</f>
        <v>0</v>
      </c>
      <c r="BL235" s="25" t="s">
        <v>203</v>
      </c>
      <c r="BM235" s="25" t="s">
        <v>406</v>
      </c>
    </row>
    <row r="236" spans="2:47" s="1" customFormat="1" ht="27">
      <c r="B236" s="42"/>
      <c r="C236" s="64"/>
      <c r="D236" s="218" t="s">
        <v>205</v>
      </c>
      <c r="E236" s="64"/>
      <c r="F236" s="219" t="s">
        <v>407</v>
      </c>
      <c r="G236" s="64"/>
      <c r="H236" s="64"/>
      <c r="I236" s="174"/>
      <c r="J236" s="64"/>
      <c r="K236" s="64"/>
      <c r="L236" s="62"/>
      <c r="M236" s="220"/>
      <c r="N236" s="43"/>
      <c r="O236" s="43"/>
      <c r="P236" s="43"/>
      <c r="Q236" s="43"/>
      <c r="R236" s="43"/>
      <c r="S236" s="43"/>
      <c r="T236" s="79"/>
      <c r="AT236" s="25" t="s">
        <v>205</v>
      </c>
      <c r="AU236" s="25" t="s">
        <v>79</v>
      </c>
    </row>
    <row r="237" spans="2:51" s="13" customFormat="1" ht="13.5">
      <c r="B237" s="232"/>
      <c r="C237" s="233"/>
      <c r="D237" s="245" t="s">
        <v>207</v>
      </c>
      <c r="E237" s="256" t="s">
        <v>21</v>
      </c>
      <c r="F237" s="257" t="s">
        <v>341</v>
      </c>
      <c r="G237" s="233"/>
      <c r="H237" s="258">
        <v>88.445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207</v>
      </c>
      <c r="AU237" s="242" t="s">
        <v>79</v>
      </c>
      <c r="AV237" s="13" t="s">
        <v>79</v>
      </c>
      <c r="AW237" s="13" t="s">
        <v>33</v>
      </c>
      <c r="AX237" s="13" t="s">
        <v>77</v>
      </c>
      <c r="AY237" s="242" t="s">
        <v>195</v>
      </c>
    </row>
    <row r="238" spans="2:65" s="1" customFormat="1" ht="22.5" customHeight="1">
      <c r="B238" s="42"/>
      <c r="C238" s="206" t="s">
        <v>408</v>
      </c>
      <c r="D238" s="206" t="s">
        <v>198</v>
      </c>
      <c r="E238" s="207" t="s">
        <v>409</v>
      </c>
      <c r="F238" s="208" t="s">
        <v>410</v>
      </c>
      <c r="G238" s="209" t="s">
        <v>250</v>
      </c>
      <c r="H238" s="210">
        <v>88.445</v>
      </c>
      <c r="I238" s="211"/>
      <c r="J238" s="212">
        <f>ROUND(I238*H238,2)</f>
        <v>0</v>
      </c>
      <c r="K238" s="208" t="s">
        <v>202</v>
      </c>
      <c r="L238" s="62"/>
      <c r="M238" s="213" t="s">
        <v>21</v>
      </c>
      <c r="N238" s="214" t="s">
        <v>41</v>
      </c>
      <c r="O238" s="43"/>
      <c r="P238" s="215">
        <f>O238*H238</f>
        <v>0</v>
      </c>
      <c r="Q238" s="215">
        <v>4E-05</v>
      </c>
      <c r="R238" s="215">
        <f>Q238*H238</f>
        <v>0.0035378000000000002</v>
      </c>
      <c r="S238" s="215">
        <v>0</v>
      </c>
      <c r="T238" s="216">
        <f>S238*H238</f>
        <v>0</v>
      </c>
      <c r="AR238" s="25" t="s">
        <v>203</v>
      </c>
      <c r="AT238" s="25" t="s">
        <v>198</v>
      </c>
      <c r="AU238" s="25" t="s">
        <v>79</v>
      </c>
      <c r="AY238" s="25" t="s">
        <v>195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25" t="s">
        <v>77</v>
      </c>
      <c r="BK238" s="217">
        <f>ROUND(I238*H238,2)</f>
        <v>0</v>
      </c>
      <c r="BL238" s="25" t="s">
        <v>203</v>
      </c>
      <c r="BM238" s="25" t="s">
        <v>411</v>
      </c>
    </row>
    <row r="239" spans="2:47" s="1" customFormat="1" ht="54">
      <c r="B239" s="42"/>
      <c r="C239" s="64"/>
      <c r="D239" s="218" t="s">
        <v>205</v>
      </c>
      <c r="E239" s="64"/>
      <c r="F239" s="219" t="s">
        <v>412</v>
      </c>
      <c r="G239" s="64"/>
      <c r="H239" s="64"/>
      <c r="I239" s="174"/>
      <c r="J239" s="64"/>
      <c r="K239" s="64"/>
      <c r="L239" s="62"/>
      <c r="M239" s="220"/>
      <c r="N239" s="43"/>
      <c r="O239" s="43"/>
      <c r="P239" s="43"/>
      <c r="Q239" s="43"/>
      <c r="R239" s="43"/>
      <c r="S239" s="43"/>
      <c r="T239" s="79"/>
      <c r="AT239" s="25" t="s">
        <v>205</v>
      </c>
      <c r="AU239" s="25" t="s">
        <v>79</v>
      </c>
    </row>
    <row r="240" spans="2:51" s="13" customFormat="1" ht="13.5">
      <c r="B240" s="232"/>
      <c r="C240" s="233"/>
      <c r="D240" s="245" t="s">
        <v>207</v>
      </c>
      <c r="E240" s="256" t="s">
        <v>21</v>
      </c>
      <c r="F240" s="257" t="s">
        <v>341</v>
      </c>
      <c r="G240" s="233"/>
      <c r="H240" s="258">
        <v>88.445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207</v>
      </c>
      <c r="AU240" s="242" t="s">
        <v>79</v>
      </c>
      <c r="AV240" s="13" t="s">
        <v>79</v>
      </c>
      <c r="AW240" s="13" t="s">
        <v>33</v>
      </c>
      <c r="AX240" s="13" t="s">
        <v>77</v>
      </c>
      <c r="AY240" s="242" t="s">
        <v>195</v>
      </c>
    </row>
    <row r="241" spans="2:65" s="1" customFormat="1" ht="22.5" customHeight="1">
      <c r="B241" s="42"/>
      <c r="C241" s="206" t="s">
        <v>413</v>
      </c>
      <c r="D241" s="206" t="s">
        <v>198</v>
      </c>
      <c r="E241" s="207" t="s">
        <v>414</v>
      </c>
      <c r="F241" s="208" t="s">
        <v>415</v>
      </c>
      <c r="G241" s="209" t="s">
        <v>250</v>
      </c>
      <c r="H241" s="210">
        <v>14.042</v>
      </c>
      <c r="I241" s="211"/>
      <c r="J241" s="212">
        <f>ROUND(I241*H241,2)</f>
        <v>0</v>
      </c>
      <c r="K241" s="208" t="s">
        <v>202</v>
      </c>
      <c r="L241" s="62"/>
      <c r="M241" s="213" t="s">
        <v>21</v>
      </c>
      <c r="N241" s="214" t="s">
        <v>41</v>
      </c>
      <c r="O241" s="43"/>
      <c r="P241" s="215">
        <f>O241*H241</f>
        <v>0</v>
      </c>
      <c r="Q241" s="215">
        <v>0</v>
      </c>
      <c r="R241" s="215">
        <f>Q241*H241</f>
        <v>0</v>
      </c>
      <c r="S241" s="215">
        <v>0.261</v>
      </c>
      <c r="T241" s="216">
        <f>S241*H241</f>
        <v>3.664962</v>
      </c>
      <c r="AR241" s="25" t="s">
        <v>203</v>
      </c>
      <c r="AT241" s="25" t="s">
        <v>198</v>
      </c>
      <c r="AU241" s="25" t="s">
        <v>79</v>
      </c>
      <c r="AY241" s="25" t="s">
        <v>195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25" t="s">
        <v>77</v>
      </c>
      <c r="BK241" s="217">
        <f>ROUND(I241*H241,2)</f>
        <v>0</v>
      </c>
      <c r="BL241" s="25" t="s">
        <v>203</v>
      </c>
      <c r="BM241" s="25" t="s">
        <v>416</v>
      </c>
    </row>
    <row r="242" spans="2:47" s="1" customFormat="1" ht="27">
      <c r="B242" s="42"/>
      <c r="C242" s="64"/>
      <c r="D242" s="218" t="s">
        <v>205</v>
      </c>
      <c r="E242" s="64"/>
      <c r="F242" s="219" t="s">
        <v>417</v>
      </c>
      <c r="G242" s="64"/>
      <c r="H242" s="64"/>
      <c r="I242" s="174"/>
      <c r="J242" s="64"/>
      <c r="K242" s="64"/>
      <c r="L242" s="62"/>
      <c r="M242" s="220"/>
      <c r="N242" s="43"/>
      <c r="O242" s="43"/>
      <c r="P242" s="43"/>
      <c r="Q242" s="43"/>
      <c r="R242" s="43"/>
      <c r="S242" s="43"/>
      <c r="T242" s="79"/>
      <c r="AT242" s="25" t="s">
        <v>205</v>
      </c>
      <c r="AU242" s="25" t="s">
        <v>79</v>
      </c>
    </row>
    <row r="243" spans="2:51" s="12" customFormat="1" ht="13.5">
      <c r="B243" s="221"/>
      <c r="C243" s="222"/>
      <c r="D243" s="218" t="s">
        <v>207</v>
      </c>
      <c r="E243" s="223" t="s">
        <v>21</v>
      </c>
      <c r="F243" s="224" t="s">
        <v>208</v>
      </c>
      <c r="G243" s="222"/>
      <c r="H243" s="225" t="s">
        <v>21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207</v>
      </c>
      <c r="AU243" s="231" t="s">
        <v>79</v>
      </c>
      <c r="AV243" s="12" t="s">
        <v>77</v>
      </c>
      <c r="AW243" s="12" t="s">
        <v>33</v>
      </c>
      <c r="AX243" s="12" t="s">
        <v>70</v>
      </c>
      <c r="AY243" s="231" t="s">
        <v>195</v>
      </c>
    </row>
    <row r="244" spans="2:51" s="13" customFormat="1" ht="13.5">
      <c r="B244" s="232"/>
      <c r="C244" s="233"/>
      <c r="D244" s="245" t="s">
        <v>207</v>
      </c>
      <c r="E244" s="256" t="s">
        <v>21</v>
      </c>
      <c r="F244" s="257" t="s">
        <v>418</v>
      </c>
      <c r="G244" s="233"/>
      <c r="H244" s="258">
        <v>14.042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207</v>
      </c>
      <c r="AU244" s="242" t="s">
        <v>79</v>
      </c>
      <c r="AV244" s="13" t="s">
        <v>79</v>
      </c>
      <c r="AW244" s="13" t="s">
        <v>33</v>
      </c>
      <c r="AX244" s="13" t="s">
        <v>77</v>
      </c>
      <c r="AY244" s="242" t="s">
        <v>195</v>
      </c>
    </row>
    <row r="245" spans="2:65" s="1" customFormat="1" ht="31.5" customHeight="1">
      <c r="B245" s="42"/>
      <c r="C245" s="206" t="s">
        <v>419</v>
      </c>
      <c r="D245" s="206" t="s">
        <v>198</v>
      </c>
      <c r="E245" s="207" t="s">
        <v>420</v>
      </c>
      <c r="F245" s="208" t="s">
        <v>421</v>
      </c>
      <c r="G245" s="209" t="s">
        <v>201</v>
      </c>
      <c r="H245" s="210">
        <v>2.225</v>
      </c>
      <c r="I245" s="211"/>
      <c r="J245" s="212">
        <f>ROUND(I245*H245,2)</f>
        <v>0</v>
      </c>
      <c r="K245" s="208" t="s">
        <v>202</v>
      </c>
      <c r="L245" s="62"/>
      <c r="M245" s="213" t="s">
        <v>21</v>
      </c>
      <c r="N245" s="214" t="s">
        <v>41</v>
      </c>
      <c r="O245" s="43"/>
      <c r="P245" s="215">
        <f>O245*H245</f>
        <v>0</v>
      </c>
      <c r="Q245" s="215">
        <v>0</v>
      </c>
      <c r="R245" s="215">
        <f>Q245*H245</f>
        <v>0</v>
      </c>
      <c r="S245" s="215">
        <v>1.175</v>
      </c>
      <c r="T245" s="216">
        <f>S245*H245</f>
        <v>2.6143750000000003</v>
      </c>
      <c r="AR245" s="25" t="s">
        <v>203</v>
      </c>
      <c r="AT245" s="25" t="s">
        <v>198</v>
      </c>
      <c r="AU245" s="25" t="s">
        <v>79</v>
      </c>
      <c r="AY245" s="25" t="s">
        <v>195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25" t="s">
        <v>77</v>
      </c>
      <c r="BK245" s="217">
        <f>ROUND(I245*H245,2)</f>
        <v>0</v>
      </c>
      <c r="BL245" s="25" t="s">
        <v>203</v>
      </c>
      <c r="BM245" s="25" t="s">
        <v>422</v>
      </c>
    </row>
    <row r="246" spans="2:47" s="1" customFormat="1" ht="27">
      <c r="B246" s="42"/>
      <c r="C246" s="64"/>
      <c r="D246" s="218" t="s">
        <v>205</v>
      </c>
      <c r="E246" s="64"/>
      <c r="F246" s="219" t="s">
        <v>423</v>
      </c>
      <c r="G246" s="64"/>
      <c r="H246" s="64"/>
      <c r="I246" s="174"/>
      <c r="J246" s="64"/>
      <c r="K246" s="64"/>
      <c r="L246" s="62"/>
      <c r="M246" s="220"/>
      <c r="N246" s="43"/>
      <c r="O246" s="43"/>
      <c r="P246" s="43"/>
      <c r="Q246" s="43"/>
      <c r="R246" s="43"/>
      <c r="S246" s="43"/>
      <c r="T246" s="79"/>
      <c r="AT246" s="25" t="s">
        <v>205</v>
      </c>
      <c r="AU246" s="25" t="s">
        <v>79</v>
      </c>
    </row>
    <row r="247" spans="2:51" s="12" customFormat="1" ht="13.5">
      <c r="B247" s="221"/>
      <c r="C247" s="222"/>
      <c r="D247" s="218" t="s">
        <v>207</v>
      </c>
      <c r="E247" s="223" t="s">
        <v>21</v>
      </c>
      <c r="F247" s="224" t="s">
        <v>208</v>
      </c>
      <c r="G247" s="222"/>
      <c r="H247" s="225" t="s">
        <v>21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207</v>
      </c>
      <c r="AU247" s="231" t="s">
        <v>79</v>
      </c>
      <c r="AV247" s="12" t="s">
        <v>77</v>
      </c>
      <c r="AW247" s="12" t="s">
        <v>33</v>
      </c>
      <c r="AX247" s="12" t="s">
        <v>70</v>
      </c>
      <c r="AY247" s="231" t="s">
        <v>195</v>
      </c>
    </row>
    <row r="248" spans="2:51" s="13" customFormat="1" ht="13.5">
      <c r="B248" s="232"/>
      <c r="C248" s="233"/>
      <c r="D248" s="245" t="s">
        <v>207</v>
      </c>
      <c r="E248" s="256" t="s">
        <v>21</v>
      </c>
      <c r="F248" s="257" t="s">
        <v>424</v>
      </c>
      <c r="G248" s="233"/>
      <c r="H248" s="258">
        <v>2.225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207</v>
      </c>
      <c r="AU248" s="242" t="s">
        <v>79</v>
      </c>
      <c r="AV248" s="13" t="s">
        <v>79</v>
      </c>
      <c r="AW248" s="13" t="s">
        <v>33</v>
      </c>
      <c r="AX248" s="13" t="s">
        <v>77</v>
      </c>
      <c r="AY248" s="242" t="s">
        <v>195</v>
      </c>
    </row>
    <row r="249" spans="2:65" s="1" customFormat="1" ht="31.5" customHeight="1">
      <c r="B249" s="42"/>
      <c r="C249" s="206" t="s">
        <v>425</v>
      </c>
      <c r="D249" s="206" t="s">
        <v>198</v>
      </c>
      <c r="E249" s="207" t="s">
        <v>426</v>
      </c>
      <c r="F249" s="208" t="s">
        <v>427</v>
      </c>
      <c r="G249" s="209" t="s">
        <v>201</v>
      </c>
      <c r="H249" s="210">
        <v>2.138</v>
      </c>
      <c r="I249" s="211"/>
      <c r="J249" s="212">
        <f>ROUND(I249*H249,2)</f>
        <v>0</v>
      </c>
      <c r="K249" s="208" t="s">
        <v>202</v>
      </c>
      <c r="L249" s="62"/>
      <c r="M249" s="213" t="s">
        <v>21</v>
      </c>
      <c r="N249" s="214" t="s">
        <v>41</v>
      </c>
      <c r="O249" s="43"/>
      <c r="P249" s="215">
        <f>O249*H249</f>
        <v>0</v>
      </c>
      <c r="Q249" s="215">
        <v>0</v>
      </c>
      <c r="R249" s="215">
        <f>Q249*H249</f>
        <v>0</v>
      </c>
      <c r="S249" s="215">
        <v>2.2</v>
      </c>
      <c r="T249" s="216">
        <f>S249*H249</f>
        <v>4.7036</v>
      </c>
      <c r="AR249" s="25" t="s">
        <v>203</v>
      </c>
      <c r="AT249" s="25" t="s">
        <v>198</v>
      </c>
      <c r="AU249" s="25" t="s">
        <v>79</v>
      </c>
      <c r="AY249" s="25" t="s">
        <v>195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5" t="s">
        <v>77</v>
      </c>
      <c r="BK249" s="217">
        <f>ROUND(I249*H249,2)</f>
        <v>0</v>
      </c>
      <c r="BL249" s="25" t="s">
        <v>203</v>
      </c>
      <c r="BM249" s="25" t="s">
        <v>428</v>
      </c>
    </row>
    <row r="250" spans="2:47" s="1" customFormat="1" ht="13.5">
      <c r="B250" s="42"/>
      <c r="C250" s="64"/>
      <c r="D250" s="218" t="s">
        <v>205</v>
      </c>
      <c r="E250" s="64"/>
      <c r="F250" s="219" t="s">
        <v>429</v>
      </c>
      <c r="G250" s="64"/>
      <c r="H250" s="64"/>
      <c r="I250" s="174"/>
      <c r="J250" s="64"/>
      <c r="K250" s="64"/>
      <c r="L250" s="62"/>
      <c r="M250" s="220"/>
      <c r="N250" s="43"/>
      <c r="O250" s="43"/>
      <c r="P250" s="43"/>
      <c r="Q250" s="43"/>
      <c r="R250" s="43"/>
      <c r="S250" s="43"/>
      <c r="T250" s="79"/>
      <c r="AT250" s="25" t="s">
        <v>205</v>
      </c>
      <c r="AU250" s="25" t="s">
        <v>79</v>
      </c>
    </row>
    <row r="251" spans="2:51" s="12" customFormat="1" ht="13.5">
      <c r="B251" s="221"/>
      <c r="C251" s="222"/>
      <c r="D251" s="218" t="s">
        <v>207</v>
      </c>
      <c r="E251" s="223" t="s">
        <v>21</v>
      </c>
      <c r="F251" s="224" t="s">
        <v>208</v>
      </c>
      <c r="G251" s="222"/>
      <c r="H251" s="225" t="s">
        <v>21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207</v>
      </c>
      <c r="AU251" s="231" t="s">
        <v>79</v>
      </c>
      <c r="AV251" s="12" t="s">
        <v>77</v>
      </c>
      <c r="AW251" s="12" t="s">
        <v>33</v>
      </c>
      <c r="AX251" s="12" t="s">
        <v>70</v>
      </c>
      <c r="AY251" s="231" t="s">
        <v>195</v>
      </c>
    </row>
    <row r="252" spans="2:51" s="13" customFormat="1" ht="13.5">
      <c r="B252" s="232"/>
      <c r="C252" s="233"/>
      <c r="D252" s="218" t="s">
        <v>207</v>
      </c>
      <c r="E252" s="234" t="s">
        <v>21</v>
      </c>
      <c r="F252" s="235" t="s">
        <v>430</v>
      </c>
      <c r="G252" s="233"/>
      <c r="H252" s="236">
        <v>0.928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207</v>
      </c>
      <c r="AU252" s="242" t="s">
        <v>79</v>
      </c>
      <c r="AV252" s="13" t="s">
        <v>79</v>
      </c>
      <c r="AW252" s="13" t="s">
        <v>33</v>
      </c>
      <c r="AX252" s="13" t="s">
        <v>70</v>
      </c>
      <c r="AY252" s="242" t="s">
        <v>195</v>
      </c>
    </row>
    <row r="253" spans="2:51" s="13" customFormat="1" ht="13.5">
      <c r="B253" s="232"/>
      <c r="C253" s="233"/>
      <c r="D253" s="218" t="s">
        <v>207</v>
      </c>
      <c r="E253" s="234" t="s">
        <v>21</v>
      </c>
      <c r="F253" s="235" t="s">
        <v>431</v>
      </c>
      <c r="G253" s="233"/>
      <c r="H253" s="236">
        <v>1.21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207</v>
      </c>
      <c r="AU253" s="242" t="s">
        <v>79</v>
      </c>
      <c r="AV253" s="13" t="s">
        <v>79</v>
      </c>
      <c r="AW253" s="13" t="s">
        <v>33</v>
      </c>
      <c r="AX253" s="13" t="s">
        <v>70</v>
      </c>
      <c r="AY253" s="242" t="s">
        <v>195</v>
      </c>
    </row>
    <row r="254" spans="2:51" s="14" customFormat="1" ht="13.5">
      <c r="B254" s="243"/>
      <c r="C254" s="244"/>
      <c r="D254" s="245" t="s">
        <v>207</v>
      </c>
      <c r="E254" s="246" t="s">
        <v>21</v>
      </c>
      <c r="F254" s="247" t="s">
        <v>211</v>
      </c>
      <c r="G254" s="244"/>
      <c r="H254" s="248">
        <v>2.138</v>
      </c>
      <c r="I254" s="249"/>
      <c r="J254" s="244"/>
      <c r="K254" s="244"/>
      <c r="L254" s="250"/>
      <c r="M254" s="251"/>
      <c r="N254" s="252"/>
      <c r="O254" s="252"/>
      <c r="P254" s="252"/>
      <c r="Q254" s="252"/>
      <c r="R254" s="252"/>
      <c r="S254" s="252"/>
      <c r="T254" s="253"/>
      <c r="AT254" s="254" t="s">
        <v>207</v>
      </c>
      <c r="AU254" s="254" t="s">
        <v>79</v>
      </c>
      <c r="AV254" s="14" t="s">
        <v>203</v>
      </c>
      <c r="AW254" s="14" t="s">
        <v>33</v>
      </c>
      <c r="AX254" s="14" t="s">
        <v>77</v>
      </c>
      <c r="AY254" s="254" t="s">
        <v>195</v>
      </c>
    </row>
    <row r="255" spans="2:65" s="1" customFormat="1" ht="31.5" customHeight="1">
      <c r="B255" s="42"/>
      <c r="C255" s="206" t="s">
        <v>432</v>
      </c>
      <c r="D255" s="206" t="s">
        <v>198</v>
      </c>
      <c r="E255" s="207" t="s">
        <v>433</v>
      </c>
      <c r="F255" s="208" t="s">
        <v>434</v>
      </c>
      <c r="G255" s="209" t="s">
        <v>201</v>
      </c>
      <c r="H255" s="210">
        <v>1.711</v>
      </c>
      <c r="I255" s="211"/>
      <c r="J255" s="212">
        <f>ROUND(I255*H255,2)</f>
        <v>0</v>
      </c>
      <c r="K255" s="208" t="s">
        <v>202</v>
      </c>
      <c r="L255" s="62"/>
      <c r="M255" s="213" t="s">
        <v>21</v>
      </c>
      <c r="N255" s="214" t="s">
        <v>41</v>
      </c>
      <c r="O255" s="43"/>
      <c r="P255" s="215">
        <f>O255*H255</f>
        <v>0</v>
      </c>
      <c r="Q255" s="215">
        <v>0</v>
      </c>
      <c r="R255" s="215">
        <f>Q255*H255</f>
        <v>0</v>
      </c>
      <c r="S255" s="215">
        <v>0.044</v>
      </c>
      <c r="T255" s="216">
        <f>S255*H255</f>
        <v>0.075284</v>
      </c>
      <c r="AR255" s="25" t="s">
        <v>203</v>
      </c>
      <c r="AT255" s="25" t="s">
        <v>198</v>
      </c>
      <c r="AU255" s="25" t="s">
        <v>79</v>
      </c>
      <c r="AY255" s="25" t="s">
        <v>195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25" t="s">
        <v>77</v>
      </c>
      <c r="BK255" s="217">
        <f>ROUND(I255*H255,2)</f>
        <v>0</v>
      </c>
      <c r="BL255" s="25" t="s">
        <v>203</v>
      </c>
      <c r="BM255" s="25" t="s">
        <v>435</v>
      </c>
    </row>
    <row r="256" spans="2:47" s="1" customFormat="1" ht="27">
      <c r="B256" s="42"/>
      <c r="C256" s="64"/>
      <c r="D256" s="218" t="s">
        <v>205</v>
      </c>
      <c r="E256" s="64"/>
      <c r="F256" s="219" t="s">
        <v>436</v>
      </c>
      <c r="G256" s="64"/>
      <c r="H256" s="64"/>
      <c r="I256" s="174"/>
      <c r="J256" s="64"/>
      <c r="K256" s="64"/>
      <c r="L256" s="62"/>
      <c r="M256" s="220"/>
      <c r="N256" s="43"/>
      <c r="O256" s="43"/>
      <c r="P256" s="43"/>
      <c r="Q256" s="43"/>
      <c r="R256" s="43"/>
      <c r="S256" s="43"/>
      <c r="T256" s="79"/>
      <c r="AT256" s="25" t="s">
        <v>205</v>
      </c>
      <c r="AU256" s="25" t="s">
        <v>79</v>
      </c>
    </row>
    <row r="257" spans="2:51" s="12" customFormat="1" ht="13.5">
      <c r="B257" s="221"/>
      <c r="C257" s="222"/>
      <c r="D257" s="218" t="s">
        <v>207</v>
      </c>
      <c r="E257" s="223" t="s">
        <v>21</v>
      </c>
      <c r="F257" s="224" t="s">
        <v>208</v>
      </c>
      <c r="G257" s="222"/>
      <c r="H257" s="225" t="s">
        <v>21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207</v>
      </c>
      <c r="AU257" s="231" t="s">
        <v>79</v>
      </c>
      <c r="AV257" s="12" t="s">
        <v>77</v>
      </c>
      <c r="AW257" s="12" t="s">
        <v>33</v>
      </c>
      <c r="AX257" s="12" t="s">
        <v>70</v>
      </c>
      <c r="AY257" s="231" t="s">
        <v>195</v>
      </c>
    </row>
    <row r="258" spans="2:51" s="13" customFormat="1" ht="13.5">
      <c r="B258" s="232"/>
      <c r="C258" s="233"/>
      <c r="D258" s="218" t="s">
        <v>207</v>
      </c>
      <c r="E258" s="234" t="s">
        <v>21</v>
      </c>
      <c r="F258" s="235" t="s">
        <v>437</v>
      </c>
      <c r="G258" s="233"/>
      <c r="H258" s="236">
        <v>0.743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207</v>
      </c>
      <c r="AU258" s="242" t="s">
        <v>79</v>
      </c>
      <c r="AV258" s="13" t="s">
        <v>79</v>
      </c>
      <c r="AW258" s="13" t="s">
        <v>33</v>
      </c>
      <c r="AX258" s="13" t="s">
        <v>70</v>
      </c>
      <c r="AY258" s="242" t="s">
        <v>195</v>
      </c>
    </row>
    <row r="259" spans="2:51" s="13" customFormat="1" ht="13.5">
      <c r="B259" s="232"/>
      <c r="C259" s="233"/>
      <c r="D259" s="218" t="s">
        <v>207</v>
      </c>
      <c r="E259" s="234" t="s">
        <v>21</v>
      </c>
      <c r="F259" s="235" t="s">
        <v>438</v>
      </c>
      <c r="G259" s="233"/>
      <c r="H259" s="236">
        <v>0.968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207</v>
      </c>
      <c r="AU259" s="242" t="s">
        <v>79</v>
      </c>
      <c r="AV259" s="13" t="s">
        <v>79</v>
      </c>
      <c r="AW259" s="13" t="s">
        <v>33</v>
      </c>
      <c r="AX259" s="13" t="s">
        <v>70</v>
      </c>
      <c r="AY259" s="242" t="s">
        <v>195</v>
      </c>
    </row>
    <row r="260" spans="2:51" s="14" customFormat="1" ht="13.5">
      <c r="B260" s="243"/>
      <c r="C260" s="244"/>
      <c r="D260" s="245" t="s">
        <v>207</v>
      </c>
      <c r="E260" s="246" t="s">
        <v>21</v>
      </c>
      <c r="F260" s="247" t="s">
        <v>211</v>
      </c>
      <c r="G260" s="244"/>
      <c r="H260" s="248">
        <v>1.711</v>
      </c>
      <c r="I260" s="249"/>
      <c r="J260" s="244"/>
      <c r="K260" s="244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207</v>
      </c>
      <c r="AU260" s="254" t="s">
        <v>79</v>
      </c>
      <c r="AV260" s="14" t="s">
        <v>203</v>
      </c>
      <c r="AW260" s="14" t="s">
        <v>33</v>
      </c>
      <c r="AX260" s="14" t="s">
        <v>77</v>
      </c>
      <c r="AY260" s="254" t="s">
        <v>195</v>
      </c>
    </row>
    <row r="261" spans="2:65" s="1" customFormat="1" ht="22.5" customHeight="1">
      <c r="B261" s="42"/>
      <c r="C261" s="206" t="s">
        <v>439</v>
      </c>
      <c r="D261" s="206" t="s">
        <v>198</v>
      </c>
      <c r="E261" s="207" t="s">
        <v>440</v>
      </c>
      <c r="F261" s="208" t="s">
        <v>441</v>
      </c>
      <c r="G261" s="209" t="s">
        <v>250</v>
      </c>
      <c r="H261" s="210">
        <v>3.232</v>
      </c>
      <c r="I261" s="211"/>
      <c r="J261" s="212">
        <f>ROUND(I261*H261,2)</f>
        <v>0</v>
      </c>
      <c r="K261" s="208" t="s">
        <v>202</v>
      </c>
      <c r="L261" s="62"/>
      <c r="M261" s="213" t="s">
        <v>21</v>
      </c>
      <c r="N261" s="214" t="s">
        <v>41</v>
      </c>
      <c r="O261" s="43"/>
      <c r="P261" s="215">
        <f>O261*H261</f>
        <v>0</v>
      </c>
      <c r="Q261" s="215">
        <v>0</v>
      </c>
      <c r="R261" s="215">
        <f>Q261*H261</f>
        <v>0</v>
      </c>
      <c r="S261" s="215">
        <v>0.076</v>
      </c>
      <c r="T261" s="216">
        <f>S261*H261</f>
        <v>0.24563200000000002</v>
      </c>
      <c r="AR261" s="25" t="s">
        <v>203</v>
      </c>
      <c r="AT261" s="25" t="s">
        <v>198</v>
      </c>
      <c r="AU261" s="25" t="s">
        <v>79</v>
      </c>
      <c r="AY261" s="25" t="s">
        <v>195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77</v>
      </c>
      <c r="BK261" s="217">
        <f>ROUND(I261*H261,2)</f>
        <v>0</v>
      </c>
      <c r="BL261" s="25" t="s">
        <v>203</v>
      </c>
      <c r="BM261" s="25" t="s">
        <v>442</v>
      </c>
    </row>
    <row r="262" spans="2:47" s="1" customFormat="1" ht="27">
      <c r="B262" s="42"/>
      <c r="C262" s="64"/>
      <c r="D262" s="218" t="s">
        <v>205</v>
      </c>
      <c r="E262" s="64"/>
      <c r="F262" s="219" t="s">
        <v>443</v>
      </c>
      <c r="G262" s="64"/>
      <c r="H262" s="64"/>
      <c r="I262" s="174"/>
      <c r="J262" s="64"/>
      <c r="K262" s="64"/>
      <c r="L262" s="62"/>
      <c r="M262" s="220"/>
      <c r="N262" s="43"/>
      <c r="O262" s="43"/>
      <c r="P262" s="43"/>
      <c r="Q262" s="43"/>
      <c r="R262" s="43"/>
      <c r="S262" s="43"/>
      <c r="T262" s="79"/>
      <c r="AT262" s="25" t="s">
        <v>205</v>
      </c>
      <c r="AU262" s="25" t="s">
        <v>79</v>
      </c>
    </row>
    <row r="263" spans="2:51" s="12" customFormat="1" ht="13.5">
      <c r="B263" s="221"/>
      <c r="C263" s="222"/>
      <c r="D263" s="218" t="s">
        <v>207</v>
      </c>
      <c r="E263" s="223" t="s">
        <v>21</v>
      </c>
      <c r="F263" s="224" t="s">
        <v>208</v>
      </c>
      <c r="G263" s="222"/>
      <c r="H263" s="225" t="s">
        <v>21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207</v>
      </c>
      <c r="AU263" s="231" t="s">
        <v>79</v>
      </c>
      <c r="AV263" s="12" t="s">
        <v>77</v>
      </c>
      <c r="AW263" s="12" t="s">
        <v>33</v>
      </c>
      <c r="AX263" s="12" t="s">
        <v>70</v>
      </c>
      <c r="AY263" s="231" t="s">
        <v>195</v>
      </c>
    </row>
    <row r="264" spans="2:51" s="13" customFormat="1" ht="13.5">
      <c r="B264" s="232"/>
      <c r="C264" s="233"/>
      <c r="D264" s="245" t="s">
        <v>207</v>
      </c>
      <c r="E264" s="256" t="s">
        <v>21</v>
      </c>
      <c r="F264" s="257" t="s">
        <v>444</v>
      </c>
      <c r="G264" s="233"/>
      <c r="H264" s="258">
        <v>3.232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207</v>
      </c>
      <c r="AU264" s="242" t="s">
        <v>79</v>
      </c>
      <c r="AV264" s="13" t="s">
        <v>79</v>
      </c>
      <c r="AW264" s="13" t="s">
        <v>33</v>
      </c>
      <c r="AX264" s="13" t="s">
        <v>77</v>
      </c>
      <c r="AY264" s="242" t="s">
        <v>195</v>
      </c>
    </row>
    <row r="265" spans="2:65" s="1" customFormat="1" ht="22.5" customHeight="1">
      <c r="B265" s="42"/>
      <c r="C265" s="206" t="s">
        <v>445</v>
      </c>
      <c r="D265" s="206" t="s">
        <v>198</v>
      </c>
      <c r="E265" s="207" t="s">
        <v>446</v>
      </c>
      <c r="F265" s="208" t="s">
        <v>447</v>
      </c>
      <c r="G265" s="209" t="s">
        <v>250</v>
      </c>
      <c r="H265" s="210">
        <v>4.04</v>
      </c>
      <c r="I265" s="211"/>
      <c r="J265" s="212">
        <f>ROUND(I265*H265,2)</f>
        <v>0</v>
      </c>
      <c r="K265" s="208" t="s">
        <v>202</v>
      </c>
      <c r="L265" s="62"/>
      <c r="M265" s="213" t="s">
        <v>21</v>
      </c>
      <c r="N265" s="214" t="s">
        <v>41</v>
      </c>
      <c r="O265" s="43"/>
      <c r="P265" s="215">
        <f>O265*H265</f>
        <v>0</v>
      </c>
      <c r="Q265" s="215">
        <v>0</v>
      </c>
      <c r="R265" s="215">
        <f>Q265*H265</f>
        <v>0</v>
      </c>
      <c r="S265" s="215">
        <v>0.063</v>
      </c>
      <c r="T265" s="216">
        <f>S265*H265</f>
        <v>0.25452</v>
      </c>
      <c r="AR265" s="25" t="s">
        <v>203</v>
      </c>
      <c r="AT265" s="25" t="s">
        <v>198</v>
      </c>
      <c r="AU265" s="25" t="s">
        <v>79</v>
      </c>
      <c r="AY265" s="25" t="s">
        <v>195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25" t="s">
        <v>77</v>
      </c>
      <c r="BK265" s="217">
        <f>ROUND(I265*H265,2)</f>
        <v>0</v>
      </c>
      <c r="BL265" s="25" t="s">
        <v>203</v>
      </c>
      <c r="BM265" s="25" t="s">
        <v>448</v>
      </c>
    </row>
    <row r="266" spans="2:47" s="1" customFormat="1" ht="27">
      <c r="B266" s="42"/>
      <c r="C266" s="64"/>
      <c r="D266" s="218" t="s">
        <v>205</v>
      </c>
      <c r="E266" s="64"/>
      <c r="F266" s="219" t="s">
        <v>449</v>
      </c>
      <c r="G266" s="64"/>
      <c r="H266" s="64"/>
      <c r="I266" s="174"/>
      <c r="J266" s="64"/>
      <c r="K266" s="64"/>
      <c r="L266" s="62"/>
      <c r="M266" s="220"/>
      <c r="N266" s="43"/>
      <c r="O266" s="43"/>
      <c r="P266" s="43"/>
      <c r="Q266" s="43"/>
      <c r="R266" s="43"/>
      <c r="S266" s="43"/>
      <c r="T266" s="79"/>
      <c r="AT266" s="25" t="s">
        <v>205</v>
      </c>
      <c r="AU266" s="25" t="s">
        <v>79</v>
      </c>
    </row>
    <row r="267" spans="2:51" s="12" customFormat="1" ht="13.5">
      <c r="B267" s="221"/>
      <c r="C267" s="222"/>
      <c r="D267" s="218" t="s">
        <v>207</v>
      </c>
      <c r="E267" s="223" t="s">
        <v>21</v>
      </c>
      <c r="F267" s="224" t="s">
        <v>208</v>
      </c>
      <c r="G267" s="222"/>
      <c r="H267" s="225" t="s">
        <v>21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207</v>
      </c>
      <c r="AU267" s="231" t="s">
        <v>79</v>
      </c>
      <c r="AV267" s="12" t="s">
        <v>77</v>
      </c>
      <c r="AW267" s="12" t="s">
        <v>33</v>
      </c>
      <c r="AX267" s="12" t="s">
        <v>70</v>
      </c>
      <c r="AY267" s="231" t="s">
        <v>195</v>
      </c>
    </row>
    <row r="268" spans="2:51" s="13" customFormat="1" ht="13.5">
      <c r="B268" s="232"/>
      <c r="C268" s="233"/>
      <c r="D268" s="245" t="s">
        <v>207</v>
      </c>
      <c r="E268" s="256" t="s">
        <v>21</v>
      </c>
      <c r="F268" s="257" t="s">
        <v>450</v>
      </c>
      <c r="G268" s="233"/>
      <c r="H268" s="258">
        <v>4.04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207</v>
      </c>
      <c r="AU268" s="242" t="s">
        <v>79</v>
      </c>
      <c r="AV268" s="13" t="s">
        <v>79</v>
      </c>
      <c r="AW268" s="13" t="s">
        <v>33</v>
      </c>
      <c r="AX268" s="13" t="s">
        <v>77</v>
      </c>
      <c r="AY268" s="242" t="s">
        <v>195</v>
      </c>
    </row>
    <row r="269" spans="2:65" s="1" customFormat="1" ht="22.5" customHeight="1">
      <c r="B269" s="42"/>
      <c r="C269" s="206" t="s">
        <v>451</v>
      </c>
      <c r="D269" s="206" t="s">
        <v>198</v>
      </c>
      <c r="E269" s="207" t="s">
        <v>452</v>
      </c>
      <c r="F269" s="208" t="s">
        <v>453</v>
      </c>
      <c r="G269" s="209" t="s">
        <v>201</v>
      </c>
      <c r="H269" s="210">
        <v>1.242</v>
      </c>
      <c r="I269" s="211"/>
      <c r="J269" s="212">
        <f>ROUND(I269*H269,2)</f>
        <v>0</v>
      </c>
      <c r="K269" s="208" t="s">
        <v>202</v>
      </c>
      <c r="L269" s="62"/>
      <c r="M269" s="213" t="s">
        <v>21</v>
      </c>
      <c r="N269" s="214" t="s">
        <v>41</v>
      </c>
      <c r="O269" s="43"/>
      <c r="P269" s="215">
        <f>O269*H269</f>
        <v>0</v>
      </c>
      <c r="Q269" s="215">
        <v>0</v>
      </c>
      <c r="R269" s="215">
        <f>Q269*H269</f>
        <v>0</v>
      </c>
      <c r="S269" s="215">
        <v>1.8</v>
      </c>
      <c r="T269" s="216">
        <f>S269*H269</f>
        <v>2.2356000000000003</v>
      </c>
      <c r="AR269" s="25" t="s">
        <v>203</v>
      </c>
      <c r="AT269" s="25" t="s">
        <v>198</v>
      </c>
      <c r="AU269" s="25" t="s">
        <v>79</v>
      </c>
      <c r="AY269" s="25" t="s">
        <v>195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25" t="s">
        <v>77</v>
      </c>
      <c r="BK269" s="217">
        <f>ROUND(I269*H269,2)</f>
        <v>0</v>
      </c>
      <c r="BL269" s="25" t="s">
        <v>203</v>
      </c>
      <c r="BM269" s="25" t="s">
        <v>454</v>
      </c>
    </row>
    <row r="270" spans="2:47" s="1" customFormat="1" ht="27">
      <c r="B270" s="42"/>
      <c r="C270" s="64"/>
      <c r="D270" s="218" t="s">
        <v>205</v>
      </c>
      <c r="E270" s="64"/>
      <c r="F270" s="219" t="s">
        <v>455</v>
      </c>
      <c r="G270" s="64"/>
      <c r="H270" s="64"/>
      <c r="I270" s="174"/>
      <c r="J270" s="64"/>
      <c r="K270" s="64"/>
      <c r="L270" s="62"/>
      <c r="M270" s="220"/>
      <c r="N270" s="43"/>
      <c r="O270" s="43"/>
      <c r="P270" s="43"/>
      <c r="Q270" s="43"/>
      <c r="R270" s="43"/>
      <c r="S270" s="43"/>
      <c r="T270" s="79"/>
      <c r="AT270" s="25" t="s">
        <v>205</v>
      </c>
      <c r="AU270" s="25" t="s">
        <v>79</v>
      </c>
    </row>
    <row r="271" spans="2:51" s="12" customFormat="1" ht="13.5">
      <c r="B271" s="221"/>
      <c r="C271" s="222"/>
      <c r="D271" s="218" t="s">
        <v>207</v>
      </c>
      <c r="E271" s="223" t="s">
        <v>21</v>
      </c>
      <c r="F271" s="224" t="s">
        <v>208</v>
      </c>
      <c r="G271" s="222"/>
      <c r="H271" s="225" t="s">
        <v>21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207</v>
      </c>
      <c r="AU271" s="231" t="s">
        <v>79</v>
      </c>
      <c r="AV271" s="12" t="s">
        <v>77</v>
      </c>
      <c r="AW271" s="12" t="s">
        <v>33</v>
      </c>
      <c r="AX271" s="12" t="s">
        <v>70</v>
      </c>
      <c r="AY271" s="231" t="s">
        <v>195</v>
      </c>
    </row>
    <row r="272" spans="2:51" s="13" customFormat="1" ht="13.5">
      <c r="B272" s="232"/>
      <c r="C272" s="233"/>
      <c r="D272" s="218" t="s">
        <v>207</v>
      </c>
      <c r="E272" s="234" t="s">
        <v>21</v>
      </c>
      <c r="F272" s="235" t="s">
        <v>456</v>
      </c>
      <c r="G272" s="233"/>
      <c r="H272" s="236">
        <v>0.621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AT272" s="242" t="s">
        <v>207</v>
      </c>
      <c r="AU272" s="242" t="s">
        <v>79</v>
      </c>
      <c r="AV272" s="13" t="s">
        <v>79</v>
      </c>
      <c r="AW272" s="13" t="s">
        <v>33</v>
      </c>
      <c r="AX272" s="13" t="s">
        <v>70</v>
      </c>
      <c r="AY272" s="242" t="s">
        <v>195</v>
      </c>
    </row>
    <row r="273" spans="2:51" s="13" customFormat="1" ht="13.5">
      <c r="B273" s="232"/>
      <c r="C273" s="233"/>
      <c r="D273" s="218" t="s">
        <v>207</v>
      </c>
      <c r="E273" s="234" t="s">
        <v>21</v>
      </c>
      <c r="F273" s="235" t="s">
        <v>456</v>
      </c>
      <c r="G273" s="233"/>
      <c r="H273" s="236">
        <v>0.621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207</v>
      </c>
      <c r="AU273" s="242" t="s">
        <v>79</v>
      </c>
      <c r="AV273" s="13" t="s">
        <v>79</v>
      </c>
      <c r="AW273" s="13" t="s">
        <v>33</v>
      </c>
      <c r="AX273" s="13" t="s">
        <v>70</v>
      </c>
      <c r="AY273" s="242" t="s">
        <v>195</v>
      </c>
    </row>
    <row r="274" spans="2:51" s="14" customFormat="1" ht="13.5">
      <c r="B274" s="243"/>
      <c r="C274" s="244"/>
      <c r="D274" s="245" t="s">
        <v>207</v>
      </c>
      <c r="E274" s="246" t="s">
        <v>21</v>
      </c>
      <c r="F274" s="247" t="s">
        <v>211</v>
      </c>
      <c r="G274" s="244"/>
      <c r="H274" s="248">
        <v>1.242</v>
      </c>
      <c r="I274" s="249"/>
      <c r="J274" s="244"/>
      <c r="K274" s="244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207</v>
      </c>
      <c r="AU274" s="254" t="s">
        <v>79</v>
      </c>
      <c r="AV274" s="14" t="s">
        <v>203</v>
      </c>
      <c r="AW274" s="14" t="s">
        <v>33</v>
      </c>
      <c r="AX274" s="14" t="s">
        <v>77</v>
      </c>
      <c r="AY274" s="254" t="s">
        <v>195</v>
      </c>
    </row>
    <row r="275" spans="2:65" s="1" customFormat="1" ht="22.5" customHeight="1">
      <c r="B275" s="42"/>
      <c r="C275" s="206" t="s">
        <v>457</v>
      </c>
      <c r="D275" s="206" t="s">
        <v>198</v>
      </c>
      <c r="E275" s="207" t="s">
        <v>458</v>
      </c>
      <c r="F275" s="208" t="s">
        <v>459</v>
      </c>
      <c r="G275" s="209" t="s">
        <v>201</v>
      </c>
      <c r="H275" s="210">
        <v>1.542</v>
      </c>
      <c r="I275" s="211"/>
      <c r="J275" s="212">
        <f>ROUND(I275*H275,2)</f>
        <v>0</v>
      </c>
      <c r="K275" s="208" t="s">
        <v>202</v>
      </c>
      <c r="L275" s="62"/>
      <c r="M275" s="213" t="s">
        <v>21</v>
      </c>
      <c r="N275" s="214" t="s">
        <v>41</v>
      </c>
      <c r="O275" s="43"/>
      <c r="P275" s="215">
        <f>O275*H275</f>
        <v>0</v>
      </c>
      <c r="Q275" s="215">
        <v>0</v>
      </c>
      <c r="R275" s="215">
        <f>Q275*H275</f>
        <v>0</v>
      </c>
      <c r="S275" s="215">
        <v>1.8</v>
      </c>
      <c r="T275" s="216">
        <f>S275*H275</f>
        <v>2.7756000000000003</v>
      </c>
      <c r="AR275" s="25" t="s">
        <v>203</v>
      </c>
      <c r="AT275" s="25" t="s">
        <v>198</v>
      </c>
      <c r="AU275" s="25" t="s">
        <v>79</v>
      </c>
      <c r="AY275" s="25" t="s">
        <v>195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25" t="s">
        <v>77</v>
      </c>
      <c r="BK275" s="217">
        <f>ROUND(I275*H275,2)</f>
        <v>0</v>
      </c>
      <c r="BL275" s="25" t="s">
        <v>203</v>
      </c>
      <c r="BM275" s="25" t="s">
        <v>460</v>
      </c>
    </row>
    <row r="276" spans="2:47" s="1" customFormat="1" ht="27">
      <c r="B276" s="42"/>
      <c r="C276" s="64"/>
      <c r="D276" s="218" t="s">
        <v>205</v>
      </c>
      <c r="E276" s="64"/>
      <c r="F276" s="219" t="s">
        <v>461</v>
      </c>
      <c r="G276" s="64"/>
      <c r="H276" s="64"/>
      <c r="I276" s="174"/>
      <c r="J276" s="64"/>
      <c r="K276" s="64"/>
      <c r="L276" s="62"/>
      <c r="M276" s="220"/>
      <c r="N276" s="43"/>
      <c r="O276" s="43"/>
      <c r="P276" s="43"/>
      <c r="Q276" s="43"/>
      <c r="R276" s="43"/>
      <c r="S276" s="43"/>
      <c r="T276" s="79"/>
      <c r="AT276" s="25" t="s">
        <v>205</v>
      </c>
      <c r="AU276" s="25" t="s">
        <v>79</v>
      </c>
    </row>
    <row r="277" spans="2:51" s="12" customFormat="1" ht="13.5">
      <c r="B277" s="221"/>
      <c r="C277" s="222"/>
      <c r="D277" s="218" t="s">
        <v>207</v>
      </c>
      <c r="E277" s="223" t="s">
        <v>21</v>
      </c>
      <c r="F277" s="224" t="s">
        <v>208</v>
      </c>
      <c r="G277" s="222"/>
      <c r="H277" s="225" t="s">
        <v>21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207</v>
      </c>
      <c r="AU277" s="231" t="s">
        <v>79</v>
      </c>
      <c r="AV277" s="12" t="s">
        <v>77</v>
      </c>
      <c r="AW277" s="12" t="s">
        <v>33</v>
      </c>
      <c r="AX277" s="12" t="s">
        <v>70</v>
      </c>
      <c r="AY277" s="231" t="s">
        <v>195</v>
      </c>
    </row>
    <row r="278" spans="2:51" s="13" customFormat="1" ht="13.5">
      <c r="B278" s="232"/>
      <c r="C278" s="233"/>
      <c r="D278" s="218" t="s">
        <v>207</v>
      </c>
      <c r="E278" s="234" t="s">
        <v>21</v>
      </c>
      <c r="F278" s="235" t="s">
        <v>462</v>
      </c>
      <c r="G278" s="233"/>
      <c r="H278" s="236">
        <v>1.242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207</v>
      </c>
      <c r="AU278" s="242" t="s">
        <v>79</v>
      </c>
      <c r="AV278" s="13" t="s">
        <v>79</v>
      </c>
      <c r="AW278" s="13" t="s">
        <v>33</v>
      </c>
      <c r="AX278" s="13" t="s">
        <v>70</v>
      </c>
      <c r="AY278" s="242" t="s">
        <v>195</v>
      </c>
    </row>
    <row r="279" spans="2:51" s="13" customFormat="1" ht="13.5">
      <c r="B279" s="232"/>
      <c r="C279" s="233"/>
      <c r="D279" s="218" t="s">
        <v>207</v>
      </c>
      <c r="E279" s="234" t="s">
        <v>21</v>
      </c>
      <c r="F279" s="235" t="s">
        <v>463</v>
      </c>
      <c r="G279" s="233"/>
      <c r="H279" s="236">
        <v>0.3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207</v>
      </c>
      <c r="AU279" s="242" t="s">
        <v>79</v>
      </c>
      <c r="AV279" s="13" t="s">
        <v>79</v>
      </c>
      <c r="AW279" s="13" t="s">
        <v>33</v>
      </c>
      <c r="AX279" s="13" t="s">
        <v>70</v>
      </c>
      <c r="AY279" s="242" t="s">
        <v>195</v>
      </c>
    </row>
    <row r="280" spans="2:51" s="14" customFormat="1" ht="13.5">
      <c r="B280" s="243"/>
      <c r="C280" s="244"/>
      <c r="D280" s="245" t="s">
        <v>207</v>
      </c>
      <c r="E280" s="246" t="s">
        <v>21</v>
      </c>
      <c r="F280" s="247" t="s">
        <v>211</v>
      </c>
      <c r="G280" s="244"/>
      <c r="H280" s="248">
        <v>1.542</v>
      </c>
      <c r="I280" s="249"/>
      <c r="J280" s="244"/>
      <c r="K280" s="244"/>
      <c r="L280" s="250"/>
      <c r="M280" s="251"/>
      <c r="N280" s="252"/>
      <c r="O280" s="252"/>
      <c r="P280" s="252"/>
      <c r="Q280" s="252"/>
      <c r="R280" s="252"/>
      <c r="S280" s="252"/>
      <c r="T280" s="253"/>
      <c r="AT280" s="254" t="s">
        <v>207</v>
      </c>
      <c r="AU280" s="254" t="s">
        <v>79</v>
      </c>
      <c r="AV280" s="14" t="s">
        <v>203</v>
      </c>
      <c r="AW280" s="14" t="s">
        <v>33</v>
      </c>
      <c r="AX280" s="14" t="s">
        <v>77</v>
      </c>
      <c r="AY280" s="254" t="s">
        <v>195</v>
      </c>
    </row>
    <row r="281" spans="2:65" s="1" customFormat="1" ht="22.5" customHeight="1">
      <c r="B281" s="42"/>
      <c r="C281" s="206" t="s">
        <v>464</v>
      </c>
      <c r="D281" s="206" t="s">
        <v>198</v>
      </c>
      <c r="E281" s="207" t="s">
        <v>465</v>
      </c>
      <c r="F281" s="208" t="s">
        <v>466</v>
      </c>
      <c r="G281" s="209" t="s">
        <v>250</v>
      </c>
      <c r="H281" s="210">
        <v>21.378</v>
      </c>
      <c r="I281" s="211"/>
      <c r="J281" s="212">
        <f>ROUND(I281*H281,2)</f>
        <v>0</v>
      </c>
      <c r="K281" s="208" t="s">
        <v>202</v>
      </c>
      <c r="L281" s="62"/>
      <c r="M281" s="213" t="s">
        <v>21</v>
      </c>
      <c r="N281" s="214" t="s">
        <v>41</v>
      </c>
      <c r="O281" s="43"/>
      <c r="P281" s="215">
        <f>O281*H281</f>
        <v>0</v>
      </c>
      <c r="Q281" s="215">
        <v>0</v>
      </c>
      <c r="R281" s="215">
        <f>Q281*H281</f>
        <v>0</v>
      </c>
      <c r="S281" s="215">
        <v>0.05</v>
      </c>
      <c r="T281" s="216">
        <f>S281*H281</f>
        <v>1.0689</v>
      </c>
      <c r="AR281" s="25" t="s">
        <v>203</v>
      </c>
      <c r="AT281" s="25" t="s">
        <v>198</v>
      </c>
      <c r="AU281" s="25" t="s">
        <v>79</v>
      </c>
      <c r="AY281" s="25" t="s">
        <v>195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5" t="s">
        <v>77</v>
      </c>
      <c r="BK281" s="217">
        <f>ROUND(I281*H281,2)</f>
        <v>0</v>
      </c>
      <c r="BL281" s="25" t="s">
        <v>203</v>
      </c>
      <c r="BM281" s="25" t="s">
        <v>467</v>
      </c>
    </row>
    <row r="282" spans="2:47" s="1" customFormat="1" ht="27">
      <c r="B282" s="42"/>
      <c r="C282" s="64"/>
      <c r="D282" s="218" t="s">
        <v>205</v>
      </c>
      <c r="E282" s="64"/>
      <c r="F282" s="219" t="s">
        <v>468</v>
      </c>
      <c r="G282" s="64"/>
      <c r="H282" s="64"/>
      <c r="I282" s="174"/>
      <c r="J282" s="64"/>
      <c r="K282" s="64"/>
      <c r="L282" s="62"/>
      <c r="M282" s="220"/>
      <c r="N282" s="43"/>
      <c r="O282" s="43"/>
      <c r="P282" s="43"/>
      <c r="Q282" s="43"/>
      <c r="R282" s="43"/>
      <c r="S282" s="43"/>
      <c r="T282" s="79"/>
      <c r="AT282" s="25" t="s">
        <v>205</v>
      </c>
      <c r="AU282" s="25" t="s">
        <v>79</v>
      </c>
    </row>
    <row r="283" spans="2:51" s="12" customFormat="1" ht="13.5">
      <c r="B283" s="221"/>
      <c r="C283" s="222"/>
      <c r="D283" s="218" t="s">
        <v>207</v>
      </c>
      <c r="E283" s="223" t="s">
        <v>21</v>
      </c>
      <c r="F283" s="224" t="s">
        <v>208</v>
      </c>
      <c r="G283" s="222"/>
      <c r="H283" s="225" t="s">
        <v>21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207</v>
      </c>
      <c r="AU283" s="231" t="s">
        <v>79</v>
      </c>
      <c r="AV283" s="12" t="s">
        <v>77</v>
      </c>
      <c r="AW283" s="12" t="s">
        <v>33</v>
      </c>
      <c r="AX283" s="12" t="s">
        <v>70</v>
      </c>
      <c r="AY283" s="231" t="s">
        <v>195</v>
      </c>
    </row>
    <row r="284" spans="2:51" s="13" customFormat="1" ht="13.5">
      <c r="B284" s="232"/>
      <c r="C284" s="233"/>
      <c r="D284" s="218" t="s">
        <v>207</v>
      </c>
      <c r="E284" s="234" t="s">
        <v>21</v>
      </c>
      <c r="F284" s="235" t="s">
        <v>469</v>
      </c>
      <c r="G284" s="233"/>
      <c r="H284" s="236">
        <v>9.283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207</v>
      </c>
      <c r="AU284" s="242" t="s">
        <v>79</v>
      </c>
      <c r="AV284" s="13" t="s">
        <v>79</v>
      </c>
      <c r="AW284" s="13" t="s">
        <v>33</v>
      </c>
      <c r="AX284" s="13" t="s">
        <v>70</v>
      </c>
      <c r="AY284" s="242" t="s">
        <v>195</v>
      </c>
    </row>
    <row r="285" spans="2:51" s="13" customFormat="1" ht="13.5">
      <c r="B285" s="232"/>
      <c r="C285" s="233"/>
      <c r="D285" s="218" t="s">
        <v>207</v>
      </c>
      <c r="E285" s="234" t="s">
        <v>21</v>
      </c>
      <c r="F285" s="235" t="s">
        <v>470</v>
      </c>
      <c r="G285" s="233"/>
      <c r="H285" s="236">
        <v>12.095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207</v>
      </c>
      <c r="AU285" s="242" t="s">
        <v>79</v>
      </c>
      <c r="AV285" s="13" t="s">
        <v>79</v>
      </c>
      <c r="AW285" s="13" t="s">
        <v>33</v>
      </c>
      <c r="AX285" s="13" t="s">
        <v>70</v>
      </c>
      <c r="AY285" s="242" t="s">
        <v>195</v>
      </c>
    </row>
    <row r="286" spans="2:51" s="14" customFormat="1" ht="13.5">
      <c r="B286" s="243"/>
      <c r="C286" s="244"/>
      <c r="D286" s="245" t="s">
        <v>207</v>
      </c>
      <c r="E286" s="246" t="s">
        <v>21</v>
      </c>
      <c r="F286" s="247" t="s">
        <v>211</v>
      </c>
      <c r="G286" s="244"/>
      <c r="H286" s="248">
        <v>21.378</v>
      </c>
      <c r="I286" s="249"/>
      <c r="J286" s="244"/>
      <c r="K286" s="244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207</v>
      </c>
      <c r="AU286" s="254" t="s">
        <v>79</v>
      </c>
      <c r="AV286" s="14" t="s">
        <v>203</v>
      </c>
      <c r="AW286" s="14" t="s">
        <v>33</v>
      </c>
      <c r="AX286" s="14" t="s">
        <v>77</v>
      </c>
      <c r="AY286" s="254" t="s">
        <v>195</v>
      </c>
    </row>
    <row r="287" spans="2:65" s="1" customFormat="1" ht="22.5" customHeight="1">
      <c r="B287" s="42"/>
      <c r="C287" s="206" t="s">
        <v>471</v>
      </c>
      <c r="D287" s="206" t="s">
        <v>198</v>
      </c>
      <c r="E287" s="207" t="s">
        <v>472</v>
      </c>
      <c r="F287" s="208" t="s">
        <v>473</v>
      </c>
      <c r="G287" s="209" t="s">
        <v>250</v>
      </c>
      <c r="H287" s="210">
        <v>144.63</v>
      </c>
      <c r="I287" s="211"/>
      <c r="J287" s="212">
        <f>ROUND(I287*H287,2)</f>
        <v>0</v>
      </c>
      <c r="K287" s="208" t="s">
        <v>202</v>
      </c>
      <c r="L287" s="62"/>
      <c r="M287" s="213" t="s">
        <v>21</v>
      </c>
      <c r="N287" s="214" t="s">
        <v>41</v>
      </c>
      <c r="O287" s="43"/>
      <c r="P287" s="215">
        <f>O287*H287</f>
        <v>0</v>
      </c>
      <c r="Q287" s="215">
        <v>0</v>
      </c>
      <c r="R287" s="215">
        <f>Q287*H287</f>
        <v>0</v>
      </c>
      <c r="S287" s="215">
        <v>0.046</v>
      </c>
      <c r="T287" s="216">
        <f>S287*H287</f>
        <v>6.6529799999999994</v>
      </c>
      <c r="AR287" s="25" t="s">
        <v>203</v>
      </c>
      <c r="AT287" s="25" t="s">
        <v>198</v>
      </c>
      <c r="AU287" s="25" t="s">
        <v>79</v>
      </c>
      <c r="AY287" s="25" t="s">
        <v>195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25" t="s">
        <v>77</v>
      </c>
      <c r="BK287" s="217">
        <f>ROUND(I287*H287,2)</f>
        <v>0</v>
      </c>
      <c r="BL287" s="25" t="s">
        <v>203</v>
      </c>
      <c r="BM287" s="25" t="s">
        <v>474</v>
      </c>
    </row>
    <row r="288" spans="2:47" s="1" customFormat="1" ht="27">
      <c r="B288" s="42"/>
      <c r="C288" s="64"/>
      <c r="D288" s="218" t="s">
        <v>205</v>
      </c>
      <c r="E288" s="64"/>
      <c r="F288" s="219" t="s">
        <v>475</v>
      </c>
      <c r="G288" s="64"/>
      <c r="H288" s="64"/>
      <c r="I288" s="174"/>
      <c r="J288" s="64"/>
      <c r="K288" s="64"/>
      <c r="L288" s="62"/>
      <c r="M288" s="220"/>
      <c r="N288" s="43"/>
      <c r="O288" s="43"/>
      <c r="P288" s="43"/>
      <c r="Q288" s="43"/>
      <c r="R288" s="43"/>
      <c r="S288" s="43"/>
      <c r="T288" s="79"/>
      <c r="AT288" s="25" t="s">
        <v>205</v>
      </c>
      <c r="AU288" s="25" t="s">
        <v>79</v>
      </c>
    </row>
    <row r="289" spans="2:51" s="12" customFormat="1" ht="13.5">
      <c r="B289" s="221"/>
      <c r="C289" s="222"/>
      <c r="D289" s="218" t="s">
        <v>207</v>
      </c>
      <c r="E289" s="223" t="s">
        <v>21</v>
      </c>
      <c r="F289" s="224" t="s">
        <v>208</v>
      </c>
      <c r="G289" s="222"/>
      <c r="H289" s="225" t="s">
        <v>21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207</v>
      </c>
      <c r="AU289" s="231" t="s">
        <v>79</v>
      </c>
      <c r="AV289" s="12" t="s">
        <v>77</v>
      </c>
      <c r="AW289" s="12" t="s">
        <v>33</v>
      </c>
      <c r="AX289" s="12" t="s">
        <v>70</v>
      </c>
      <c r="AY289" s="231" t="s">
        <v>195</v>
      </c>
    </row>
    <row r="290" spans="2:51" s="13" customFormat="1" ht="13.5">
      <c r="B290" s="232"/>
      <c r="C290" s="233"/>
      <c r="D290" s="218" t="s">
        <v>207</v>
      </c>
      <c r="E290" s="234" t="s">
        <v>21</v>
      </c>
      <c r="F290" s="235" t="s">
        <v>476</v>
      </c>
      <c r="G290" s="233"/>
      <c r="H290" s="236">
        <v>34.18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207</v>
      </c>
      <c r="AU290" s="242" t="s">
        <v>79</v>
      </c>
      <c r="AV290" s="13" t="s">
        <v>79</v>
      </c>
      <c r="AW290" s="13" t="s">
        <v>33</v>
      </c>
      <c r="AX290" s="13" t="s">
        <v>70</v>
      </c>
      <c r="AY290" s="242" t="s">
        <v>195</v>
      </c>
    </row>
    <row r="291" spans="2:51" s="13" customFormat="1" ht="13.5">
      <c r="B291" s="232"/>
      <c r="C291" s="233"/>
      <c r="D291" s="218" t="s">
        <v>207</v>
      </c>
      <c r="E291" s="234" t="s">
        <v>21</v>
      </c>
      <c r="F291" s="235" t="s">
        <v>477</v>
      </c>
      <c r="G291" s="233"/>
      <c r="H291" s="236">
        <v>72.476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207</v>
      </c>
      <c r="AU291" s="242" t="s">
        <v>79</v>
      </c>
      <c r="AV291" s="13" t="s">
        <v>79</v>
      </c>
      <c r="AW291" s="13" t="s">
        <v>33</v>
      </c>
      <c r="AX291" s="13" t="s">
        <v>70</v>
      </c>
      <c r="AY291" s="242" t="s">
        <v>195</v>
      </c>
    </row>
    <row r="292" spans="2:51" s="12" customFormat="1" ht="13.5">
      <c r="B292" s="221"/>
      <c r="C292" s="222"/>
      <c r="D292" s="218" t="s">
        <v>207</v>
      </c>
      <c r="E292" s="223" t="s">
        <v>21</v>
      </c>
      <c r="F292" s="224" t="s">
        <v>478</v>
      </c>
      <c r="G292" s="222"/>
      <c r="H292" s="225" t="s">
        <v>21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207</v>
      </c>
      <c r="AU292" s="231" t="s">
        <v>79</v>
      </c>
      <c r="AV292" s="12" t="s">
        <v>77</v>
      </c>
      <c r="AW292" s="12" t="s">
        <v>33</v>
      </c>
      <c r="AX292" s="12" t="s">
        <v>70</v>
      </c>
      <c r="AY292" s="231" t="s">
        <v>195</v>
      </c>
    </row>
    <row r="293" spans="2:51" s="13" customFormat="1" ht="13.5">
      <c r="B293" s="232"/>
      <c r="C293" s="233"/>
      <c r="D293" s="218" t="s">
        <v>207</v>
      </c>
      <c r="E293" s="234" t="s">
        <v>21</v>
      </c>
      <c r="F293" s="235" t="s">
        <v>479</v>
      </c>
      <c r="G293" s="233"/>
      <c r="H293" s="236">
        <v>28.084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AT293" s="242" t="s">
        <v>207</v>
      </c>
      <c r="AU293" s="242" t="s">
        <v>79</v>
      </c>
      <c r="AV293" s="13" t="s">
        <v>79</v>
      </c>
      <c r="AW293" s="13" t="s">
        <v>33</v>
      </c>
      <c r="AX293" s="13" t="s">
        <v>70</v>
      </c>
      <c r="AY293" s="242" t="s">
        <v>195</v>
      </c>
    </row>
    <row r="294" spans="2:51" s="13" customFormat="1" ht="13.5">
      <c r="B294" s="232"/>
      <c r="C294" s="233"/>
      <c r="D294" s="218" t="s">
        <v>207</v>
      </c>
      <c r="E294" s="234" t="s">
        <v>21</v>
      </c>
      <c r="F294" s="235" t="s">
        <v>480</v>
      </c>
      <c r="G294" s="233"/>
      <c r="H294" s="236">
        <v>9.89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AT294" s="242" t="s">
        <v>207</v>
      </c>
      <c r="AU294" s="242" t="s">
        <v>79</v>
      </c>
      <c r="AV294" s="13" t="s">
        <v>79</v>
      </c>
      <c r="AW294" s="13" t="s">
        <v>33</v>
      </c>
      <c r="AX294" s="13" t="s">
        <v>70</v>
      </c>
      <c r="AY294" s="242" t="s">
        <v>195</v>
      </c>
    </row>
    <row r="295" spans="2:51" s="14" customFormat="1" ht="13.5">
      <c r="B295" s="243"/>
      <c r="C295" s="244"/>
      <c r="D295" s="218" t="s">
        <v>207</v>
      </c>
      <c r="E295" s="270" t="s">
        <v>21</v>
      </c>
      <c r="F295" s="271" t="s">
        <v>211</v>
      </c>
      <c r="G295" s="244"/>
      <c r="H295" s="272">
        <v>144.63</v>
      </c>
      <c r="I295" s="249"/>
      <c r="J295" s="244"/>
      <c r="K295" s="244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207</v>
      </c>
      <c r="AU295" s="254" t="s">
        <v>79</v>
      </c>
      <c r="AV295" s="14" t="s">
        <v>203</v>
      </c>
      <c r="AW295" s="14" t="s">
        <v>33</v>
      </c>
      <c r="AX295" s="14" t="s">
        <v>77</v>
      </c>
      <c r="AY295" s="254" t="s">
        <v>195</v>
      </c>
    </row>
    <row r="296" spans="2:63" s="11" customFormat="1" ht="29.85" customHeight="1">
      <c r="B296" s="189"/>
      <c r="C296" s="190"/>
      <c r="D296" s="203" t="s">
        <v>69</v>
      </c>
      <c r="E296" s="204" t="s">
        <v>481</v>
      </c>
      <c r="F296" s="204" t="s">
        <v>482</v>
      </c>
      <c r="G296" s="190"/>
      <c r="H296" s="190"/>
      <c r="I296" s="193"/>
      <c r="J296" s="205">
        <f>BK296</f>
        <v>0</v>
      </c>
      <c r="K296" s="190"/>
      <c r="L296" s="195"/>
      <c r="M296" s="196"/>
      <c r="N296" s="197"/>
      <c r="O296" s="197"/>
      <c r="P296" s="198">
        <f>SUM(P297:P305)</f>
        <v>0</v>
      </c>
      <c r="Q296" s="197"/>
      <c r="R296" s="198">
        <f>SUM(R297:R305)</f>
        <v>0</v>
      </c>
      <c r="S296" s="197"/>
      <c r="T296" s="199">
        <f>SUM(T297:T305)</f>
        <v>0</v>
      </c>
      <c r="AR296" s="200" t="s">
        <v>77</v>
      </c>
      <c r="AT296" s="201" t="s">
        <v>69</v>
      </c>
      <c r="AU296" s="201" t="s">
        <v>77</v>
      </c>
      <c r="AY296" s="200" t="s">
        <v>195</v>
      </c>
      <c r="BK296" s="202">
        <f>SUM(BK297:BK305)</f>
        <v>0</v>
      </c>
    </row>
    <row r="297" spans="2:65" s="1" customFormat="1" ht="31.5" customHeight="1">
      <c r="B297" s="42"/>
      <c r="C297" s="206" t="s">
        <v>483</v>
      </c>
      <c r="D297" s="206" t="s">
        <v>198</v>
      </c>
      <c r="E297" s="207" t="s">
        <v>484</v>
      </c>
      <c r="F297" s="208" t="s">
        <v>485</v>
      </c>
      <c r="G297" s="209" t="s">
        <v>223</v>
      </c>
      <c r="H297" s="210">
        <v>30.386</v>
      </c>
      <c r="I297" s="211"/>
      <c r="J297" s="212">
        <f>ROUND(I297*H297,2)</f>
        <v>0</v>
      </c>
      <c r="K297" s="208" t="s">
        <v>202</v>
      </c>
      <c r="L297" s="62"/>
      <c r="M297" s="213" t="s">
        <v>21</v>
      </c>
      <c r="N297" s="214" t="s">
        <v>41</v>
      </c>
      <c r="O297" s="43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AR297" s="25" t="s">
        <v>203</v>
      </c>
      <c r="AT297" s="25" t="s">
        <v>198</v>
      </c>
      <c r="AU297" s="25" t="s">
        <v>79</v>
      </c>
      <c r="AY297" s="25" t="s">
        <v>195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25" t="s">
        <v>77</v>
      </c>
      <c r="BK297" s="217">
        <f>ROUND(I297*H297,2)</f>
        <v>0</v>
      </c>
      <c r="BL297" s="25" t="s">
        <v>203</v>
      </c>
      <c r="BM297" s="25" t="s">
        <v>486</v>
      </c>
    </row>
    <row r="298" spans="2:47" s="1" customFormat="1" ht="27">
      <c r="B298" s="42"/>
      <c r="C298" s="64"/>
      <c r="D298" s="245" t="s">
        <v>205</v>
      </c>
      <c r="E298" s="64"/>
      <c r="F298" s="255" t="s">
        <v>487</v>
      </c>
      <c r="G298" s="64"/>
      <c r="H298" s="64"/>
      <c r="I298" s="174"/>
      <c r="J298" s="64"/>
      <c r="K298" s="64"/>
      <c r="L298" s="62"/>
      <c r="M298" s="220"/>
      <c r="N298" s="43"/>
      <c r="O298" s="43"/>
      <c r="P298" s="43"/>
      <c r="Q298" s="43"/>
      <c r="R298" s="43"/>
      <c r="S298" s="43"/>
      <c r="T298" s="79"/>
      <c r="AT298" s="25" t="s">
        <v>205</v>
      </c>
      <c r="AU298" s="25" t="s">
        <v>79</v>
      </c>
    </row>
    <row r="299" spans="2:65" s="1" customFormat="1" ht="22.5" customHeight="1">
      <c r="B299" s="42"/>
      <c r="C299" s="206" t="s">
        <v>488</v>
      </c>
      <c r="D299" s="206" t="s">
        <v>198</v>
      </c>
      <c r="E299" s="207" t="s">
        <v>489</v>
      </c>
      <c r="F299" s="208" t="s">
        <v>490</v>
      </c>
      <c r="G299" s="209" t="s">
        <v>223</v>
      </c>
      <c r="H299" s="210">
        <v>30.386</v>
      </c>
      <c r="I299" s="211"/>
      <c r="J299" s="212">
        <f>ROUND(I299*H299,2)</f>
        <v>0</v>
      </c>
      <c r="K299" s="208" t="s">
        <v>202</v>
      </c>
      <c r="L299" s="62"/>
      <c r="M299" s="213" t="s">
        <v>21</v>
      </c>
      <c r="N299" s="214" t="s">
        <v>41</v>
      </c>
      <c r="O299" s="43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AR299" s="25" t="s">
        <v>203</v>
      </c>
      <c r="AT299" s="25" t="s">
        <v>198</v>
      </c>
      <c r="AU299" s="25" t="s">
        <v>79</v>
      </c>
      <c r="AY299" s="25" t="s">
        <v>195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25" t="s">
        <v>77</v>
      </c>
      <c r="BK299" s="217">
        <f>ROUND(I299*H299,2)</f>
        <v>0</v>
      </c>
      <c r="BL299" s="25" t="s">
        <v>203</v>
      </c>
      <c r="BM299" s="25" t="s">
        <v>491</v>
      </c>
    </row>
    <row r="300" spans="2:47" s="1" customFormat="1" ht="13.5">
      <c r="B300" s="42"/>
      <c r="C300" s="64"/>
      <c r="D300" s="245" t="s">
        <v>205</v>
      </c>
      <c r="E300" s="64"/>
      <c r="F300" s="255" t="s">
        <v>492</v>
      </c>
      <c r="G300" s="64"/>
      <c r="H300" s="64"/>
      <c r="I300" s="174"/>
      <c r="J300" s="64"/>
      <c r="K300" s="64"/>
      <c r="L300" s="62"/>
      <c r="M300" s="220"/>
      <c r="N300" s="43"/>
      <c r="O300" s="43"/>
      <c r="P300" s="43"/>
      <c r="Q300" s="43"/>
      <c r="R300" s="43"/>
      <c r="S300" s="43"/>
      <c r="T300" s="79"/>
      <c r="AT300" s="25" t="s">
        <v>205</v>
      </c>
      <c r="AU300" s="25" t="s">
        <v>79</v>
      </c>
    </row>
    <row r="301" spans="2:65" s="1" customFormat="1" ht="22.5" customHeight="1">
      <c r="B301" s="42"/>
      <c r="C301" s="206" t="s">
        <v>493</v>
      </c>
      <c r="D301" s="206" t="s">
        <v>198</v>
      </c>
      <c r="E301" s="207" t="s">
        <v>494</v>
      </c>
      <c r="F301" s="208" t="s">
        <v>495</v>
      </c>
      <c r="G301" s="209" t="s">
        <v>223</v>
      </c>
      <c r="H301" s="210">
        <v>303.86</v>
      </c>
      <c r="I301" s="211"/>
      <c r="J301" s="212">
        <f>ROUND(I301*H301,2)</f>
        <v>0</v>
      </c>
      <c r="K301" s="208" t="s">
        <v>202</v>
      </c>
      <c r="L301" s="62"/>
      <c r="M301" s="213" t="s">
        <v>21</v>
      </c>
      <c r="N301" s="214" t="s">
        <v>41</v>
      </c>
      <c r="O301" s="43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AR301" s="25" t="s">
        <v>203</v>
      </c>
      <c r="AT301" s="25" t="s">
        <v>198</v>
      </c>
      <c r="AU301" s="25" t="s">
        <v>79</v>
      </c>
      <c r="AY301" s="25" t="s">
        <v>195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25" t="s">
        <v>77</v>
      </c>
      <c r="BK301" s="217">
        <f>ROUND(I301*H301,2)</f>
        <v>0</v>
      </c>
      <c r="BL301" s="25" t="s">
        <v>203</v>
      </c>
      <c r="BM301" s="25" t="s">
        <v>496</v>
      </c>
    </row>
    <row r="302" spans="2:47" s="1" customFormat="1" ht="27">
      <c r="B302" s="42"/>
      <c r="C302" s="64"/>
      <c r="D302" s="218" t="s">
        <v>205</v>
      </c>
      <c r="E302" s="64"/>
      <c r="F302" s="219" t="s">
        <v>497</v>
      </c>
      <c r="G302" s="64"/>
      <c r="H302" s="64"/>
      <c r="I302" s="174"/>
      <c r="J302" s="64"/>
      <c r="K302" s="64"/>
      <c r="L302" s="62"/>
      <c r="M302" s="220"/>
      <c r="N302" s="43"/>
      <c r="O302" s="43"/>
      <c r="P302" s="43"/>
      <c r="Q302" s="43"/>
      <c r="R302" s="43"/>
      <c r="S302" s="43"/>
      <c r="T302" s="79"/>
      <c r="AT302" s="25" t="s">
        <v>205</v>
      </c>
      <c r="AU302" s="25" t="s">
        <v>79</v>
      </c>
    </row>
    <row r="303" spans="2:51" s="13" customFormat="1" ht="13.5">
      <c r="B303" s="232"/>
      <c r="C303" s="233"/>
      <c r="D303" s="245" t="s">
        <v>207</v>
      </c>
      <c r="E303" s="233"/>
      <c r="F303" s="257" t="s">
        <v>498</v>
      </c>
      <c r="G303" s="233"/>
      <c r="H303" s="258">
        <v>303.86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207</v>
      </c>
      <c r="AU303" s="242" t="s">
        <v>79</v>
      </c>
      <c r="AV303" s="13" t="s">
        <v>79</v>
      </c>
      <c r="AW303" s="13" t="s">
        <v>6</v>
      </c>
      <c r="AX303" s="13" t="s">
        <v>77</v>
      </c>
      <c r="AY303" s="242" t="s">
        <v>195</v>
      </c>
    </row>
    <row r="304" spans="2:65" s="1" customFormat="1" ht="22.5" customHeight="1">
      <c r="B304" s="42"/>
      <c r="C304" s="206" t="s">
        <v>499</v>
      </c>
      <c r="D304" s="206" t="s">
        <v>198</v>
      </c>
      <c r="E304" s="207" t="s">
        <v>500</v>
      </c>
      <c r="F304" s="208" t="s">
        <v>501</v>
      </c>
      <c r="G304" s="209" t="s">
        <v>223</v>
      </c>
      <c r="H304" s="210">
        <v>30.386</v>
      </c>
      <c r="I304" s="211"/>
      <c r="J304" s="212">
        <f>ROUND(I304*H304,2)</f>
        <v>0</v>
      </c>
      <c r="K304" s="208" t="s">
        <v>202</v>
      </c>
      <c r="L304" s="62"/>
      <c r="M304" s="213" t="s">
        <v>21</v>
      </c>
      <c r="N304" s="214" t="s">
        <v>41</v>
      </c>
      <c r="O304" s="43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AR304" s="25" t="s">
        <v>203</v>
      </c>
      <c r="AT304" s="25" t="s">
        <v>198</v>
      </c>
      <c r="AU304" s="25" t="s">
        <v>79</v>
      </c>
      <c r="AY304" s="25" t="s">
        <v>195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25" t="s">
        <v>77</v>
      </c>
      <c r="BK304" s="217">
        <f>ROUND(I304*H304,2)</f>
        <v>0</v>
      </c>
      <c r="BL304" s="25" t="s">
        <v>203</v>
      </c>
      <c r="BM304" s="25" t="s">
        <v>502</v>
      </c>
    </row>
    <row r="305" spans="2:47" s="1" customFormat="1" ht="13.5">
      <c r="B305" s="42"/>
      <c r="C305" s="64"/>
      <c r="D305" s="218" t="s">
        <v>205</v>
      </c>
      <c r="E305" s="64"/>
      <c r="F305" s="219" t="s">
        <v>503</v>
      </c>
      <c r="G305" s="64"/>
      <c r="H305" s="64"/>
      <c r="I305" s="174"/>
      <c r="J305" s="64"/>
      <c r="K305" s="64"/>
      <c r="L305" s="62"/>
      <c r="M305" s="220"/>
      <c r="N305" s="43"/>
      <c r="O305" s="43"/>
      <c r="P305" s="43"/>
      <c r="Q305" s="43"/>
      <c r="R305" s="43"/>
      <c r="S305" s="43"/>
      <c r="T305" s="79"/>
      <c r="AT305" s="25" t="s">
        <v>205</v>
      </c>
      <c r="AU305" s="25" t="s">
        <v>79</v>
      </c>
    </row>
    <row r="306" spans="2:63" s="11" customFormat="1" ht="29.85" customHeight="1">
      <c r="B306" s="189"/>
      <c r="C306" s="190"/>
      <c r="D306" s="203" t="s">
        <v>69</v>
      </c>
      <c r="E306" s="204" t="s">
        <v>504</v>
      </c>
      <c r="F306" s="204" t="s">
        <v>505</v>
      </c>
      <c r="G306" s="190"/>
      <c r="H306" s="190"/>
      <c r="I306" s="193"/>
      <c r="J306" s="205">
        <f>BK306</f>
        <v>0</v>
      </c>
      <c r="K306" s="190"/>
      <c r="L306" s="195"/>
      <c r="M306" s="196"/>
      <c r="N306" s="197"/>
      <c r="O306" s="197"/>
      <c r="P306" s="198">
        <f>SUM(P307:P308)</f>
        <v>0</v>
      </c>
      <c r="Q306" s="197"/>
      <c r="R306" s="198">
        <f>SUM(R307:R308)</f>
        <v>0</v>
      </c>
      <c r="S306" s="197"/>
      <c r="T306" s="199">
        <f>SUM(T307:T308)</f>
        <v>0</v>
      </c>
      <c r="AR306" s="200" t="s">
        <v>77</v>
      </c>
      <c r="AT306" s="201" t="s">
        <v>69</v>
      </c>
      <c r="AU306" s="201" t="s">
        <v>77</v>
      </c>
      <c r="AY306" s="200" t="s">
        <v>195</v>
      </c>
      <c r="BK306" s="202">
        <f>SUM(BK307:BK308)</f>
        <v>0</v>
      </c>
    </row>
    <row r="307" spans="2:65" s="1" customFormat="1" ht="22.5" customHeight="1">
      <c r="B307" s="42"/>
      <c r="C307" s="206" t="s">
        <v>506</v>
      </c>
      <c r="D307" s="206" t="s">
        <v>198</v>
      </c>
      <c r="E307" s="207" t="s">
        <v>507</v>
      </c>
      <c r="F307" s="208" t="s">
        <v>508</v>
      </c>
      <c r="G307" s="209" t="s">
        <v>223</v>
      </c>
      <c r="H307" s="210">
        <v>21.284</v>
      </c>
      <c r="I307" s="211"/>
      <c r="J307" s="212">
        <f>ROUND(I307*H307,2)</f>
        <v>0</v>
      </c>
      <c r="K307" s="208" t="s">
        <v>202</v>
      </c>
      <c r="L307" s="62"/>
      <c r="M307" s="213" t="s">
        <v>21</v>
      </c>
      <c r="N307" s="214" t="s">
        <v>41</v>
      </c>
      <c r="O307" s="43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AR307" s="25" t="s">
        <v>203</v>
      </c>
      <c r="AT307" s="25" t="s">
        <v>198</v>
      </c>
      <c r="AU307" s="25" t="s">
        <v>79</v>
      </c>
      <c r="AY307" s="25" t="s">
        <v>195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25" t="s">
        <v>77</v>
      </c>
      <c r="BK307" s="217">
        <f>ROUND(I307*H307,2)</f>
        <v>0</v>
      </c>
      <c r="BL307" s="25" t="s">
        <v>203</v>
      </c>
      <c r="BM307" s="25" t="s">
        <v>509</v>
      </c>
    </row>
    <row r="308" spans="2:47" s="1" customFormat="1" ht="40.5">
      <c r="B308" s="42"/>
      <c r="C308" s="64"/>
      <c r="D308" s="218" t="s">
        <v>205</v>
      </c>
      <c r="E308" s="64"/>
      <c r="F308" s="219" t="s">
        <v>510</v>
      </c>
      <c r="G308" s="64"/>
      <c r="H308" s="64"/>
      <c r="I308" s="174"/>
      <c r="J308" s="64"/>
      <c r="K308" s="64"/>
      <c r="L308" s="62"/>
      <c r="M308" s="220"/>
      <c r="N308" s="43"/>
      <c r="O308" s="43"/>
      <c r="P308" s="43"/>
      <c r="Q308" s="43"/>
      <c r="R308" s="43"/>
      <c r="S308" s="43"/>
      <c r="T308" s="79"/>
      <c r="AT308" s="25" t="s">
        <v>205</v>
      </c>
      <c r="AU308" s="25" t="s">
        <v>79</v>
      </c>
    </row>
    <row r="309" spans="2:63" s="11" customFormat="1" ht="37.35" customHeight="1">
      <c r="B309" s="189"/>
      <c r="C309" s="190"/>
      <c r="D309" s="191" t="s">
        <v>69</v>
      </c>
      <c r="E309" s="192" t="s">
        <v>511</v>
      </c>
      <c r="F309" s="192" t="s">
        <v>512</v>
      </c>
      <c r="G309" s="190"/>
      <c r="H309" s="190"/>
      <c r="I309" s="193"/>
      <c r="J309" s="194">
        <f>BK309</f>
        <v>0</v>
      </c>
      <c r="K309" s="190"/>
      <c r="L309" s="195"/>
      <c r="M309" s="196"/>
      <c r="N309" s="197"/>
      <c r="O309" s="197"/>
      <c r="P309" s="198">
        <f>P310+P329+P349+P382+P439+P480</f>
        <v>0</v>
      </c>
      <c r="Q309" s="197"/>
      <c r="R309" s="198">
        <f>R310+R329+R349+R382+R439+R480</f>
        <v>4.9454116</v>
      </c>
      <c r="S309" s="197"/>
      <c r="T309" s="199">
        <f>T310+T329+T349+T382+T439+T480</f>
        <v>6.094862259999999</v>
      </c>
      <c r="AR309" s="200" t="s">
        <v>79</v>
      </c>
      <c r="AT309" s="201" t="s">
        <v>69</v>
      </c>
      <c r="AU309" s="201" t="s">
        <v>70</v>
      </c>
      <c r="AY309" s="200" t="s">
        <v>195</v>
      </c>
      <c r="BK309" s="202">
        <f>BK310+BK329+BK349+BK382+BK439+BK480</f>
        <v>0</v>
      </c>
    </row>
    <row r="310" spans="2:63" s="11" customFormat="1" ht="19.9" customHeight="1">
      <c r="B310" s="189"/>
      <c r="C310" s="190"/>
      <c r="D310" s="203" t="s">
        <v>69</v>
      </c>
      <c r="E310" s="204" t="s">
        <v>513</v>
      </c>
      <c r="F310" s="204" t="s">
        <v>514</v>
      </c>
      <c r="G310" s="190"/>
      <c r="H310" s="190"/>
      <c r="I310" s="193"/>
      <c r="J310" s="205">
        <f>BK310</f>
        <v>0</v>
      </c>
      <c r="K310" s="190"/>
      <c r="L310" s="195"/>
      <c r="M310" s="196"/>
      <c r="N310" s="197"/>
      <c r="O310" s="197"/>
      <c r="P310" s="198">
        <f>SUM(P311:P328)</f>
        <v>0</v>
      </c>
      <c r="Q310" s="197"/>
      <c r="R310" s="198">
        <f>SUM(R311:R328)</f>
        <v>0</v>
      </c>
      <c r="S310" s="197"/>
      <c r="T310" s="199">
        <f>SUM(T311:T328)</f>
        <v>0</v>
      </c>
      <c r="AR310" s="200" t="s">
        <v>79</v>
      </c>
      <c r="AT310" s="201" t="s">
        <v>69</v>
      </c>
      <c r="AU310" s="201" t="s">
        <v>77</v>
      </c>
      <c r="AY310" s="200" t="s">
        <v>195</v>
      </c>
      <c r="BK310" s="202">
        <f>SUM(BK311:BK328)</f>
        <v>0</v>
      </c>
    </row>
    <row r="311" spans="2:65" s="1" customFormat="1" ht="22.5" customHeight="1">
      <c r="B311" s="42"/>
      <c r="C311" s="206" t="s">
        <v>515</v>
      </c>
      <c r="D311" s="206" t="s">
        <v>198</v>
      </c>
      <c r="E311" s="207" t="s">
        <v>516</v>
      </c>
      <c r="F311" s="208" t="s">
        <v>517</v>
      </c>
      <c r="G311" s="209" t="s">
        <v>214</v>
      </c>
      <c r="H311" s="210">
        <v>1</v>
      </c>
      <c r="I311" s="211"/>
      <c r="J311" s="212">
        <f>ROUND(I311*H311,2)</f>
        <v>0</v>
      </c>
      <c r="K311" s="208" t="s">
        <v>21</v>
      </c>
      <c r="L311" s="62"/>
      <c r="M311" s="213" t="s">
        <v>21</v>
      </c>
      <c r="N311" s="214" t="s">
        <v>41</v>
      </c>
      <c r="O311" s="43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AR311" s="25" t="s">
        <v>301</v>
      </c>
      <c r="AT311" s="25" t="s">
        <v>198</v>
      </c>
      <c r="AU311" s="25" t="s">
        <v>79</v>
      </c>
      <c r="AY311" s="25" t="s">
        <v>195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25" t="s">
        <v>77</v>
      </c>
      <c r="BK311" s="217">
        <f>ROUND(I311*H311,2)</f>
        <v>0</v>
      </c>
      <c r="BL311" s="25" t="s">
        <v>301</v>
      </c>
      <c r="BM311" s="25" t="s">
        <v>518</v>
      </c>
    </row>
    <row r="312" spans="2:47" s="1" customFormat="1" ht="13.5">
      <c r="B312" s="42"/>
      <c r="C312" s="64"/>
      <c r="D312" s="218" t="s">
        <v>205</v>
      </c>
      <c r="E312" s="64"/>
      <c r="F312" s="219" t="s">
        <v>517</v>
      </c>
      <c r="G312" s="64"/>
      <c r="H312" s="64"/>
      <c r="I312" s="174"/>
      <c r="J312" s="64"/>
      <c r="K312" s="64"/>
      <c r="L312" s="62"/>
      <c r="M312" s="220"/>
      <c r="N312" s="43"/>
      <c r="O312" s="43"/>
      <c r="P312" s="43"/>
      <c r="Q312" s="43"/>
      <c r="R312" s="43"/>
      <c r="S312" s="43"/>
      <c r="T312" s="79"/>
      <c r="AT312" s="25" t="s">
        <v>205</v>
      </c>
      <c r="AU312" s="25" t="s">
        <v>79</v>
      </c>
    </row>
    <row r="313" spans="2:51" s="12" customFormat="1" ht="13.5">
      <c r="B313" s="221"/>
      <c r="C313" s="222"/>
      <c r="D313" s="218" t="s">
        <v>207</v>
      </c>
      <c r="E313" s="223" t="s">
        <v>21</v>
      </c>
      <c r="F313" s="224" t="s">
        <v>519</v>
      </c>
      <c r="G313" s="222"/>
      <c r="H313" s="225" t="s">
        <v>21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207</v>
      </c>
      <c r="AU313" s="231" t="s">
        <v>79</v>
      </c>
      <c r="AV313" s="12" t="s">
        <v>77</v>
      </c>
      <c r="AW313" s="12" t="s">
        <v>33</v>
      </c>
      <c r="AX313" s="12" t="s">
        <v>70</v>
      </c>
      <c r="AY313" s="231" t="s">
        <v>195</v>
      </c>
    </row>
    <row r="314" spans="2:51" s="13" customFormat="1" ht="13.5">
      <c r="B314" s="232"/>
      <c r="C314" s="233"/>
      <c r="D314" s="245" t="s">
        <v>207</v>
      </c>
      <c r="E314" s="256" t="s">
        <v>21</v>
      </c>
      <c r="F314" s="257" t="s">
        <v>520</v>
      </c>
      <c r="G314" s="233"/>
      <c r="H314" s="258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AT314" s="242" t="s">
        <v>207</v>
      </c>
      <c r="AU314" s="242" t="s">
        <v>79</v>
      </c>
      <c r="AV314" s="13" t="s">
        <v>79</v>
      </c>
      <c r="AW314" s="13" t="s">
        <v>33</v>
      </c>
      <c r="AX314" s="13" t="s">
        <v>77</v>
      </c>
      <c r="AY314" s="242" t="s">
        <v>195</v>
      </c>
    </row>
    <row r="315" spans="2:65" s="1" customFormat="1" ht="22.5" customHeight="1">
      <c r="B315" s="42"/>
      <c r="C315" s="206" t="s">
        <v>521</v>
      </c>
      <c r="D315" s="206" t="s">
        <v>198</v>
      </c>
      <c r="E315" s="207" t="s">
        <v>522</v>
      </c>
      <c r="F315" s="208" t="s">
        <v>523</v>
      </c>
      <c r="G315" s="209" t="s">
        <v>214</v>
      </c>
      <c r="H315" s="210">
        <v>1</v>
      </c>
      <c r="I315" s="211"/>
      <c r="J315" s="212">
        <f>ROUND(I315*H315,2)</f>
        <v>0</v>
      </c>
      <c r="K315" s="208" t="s">
        <v>21</v>
      </c>
      <c r="L315" s="62"/>
      <c r="M315" s="213" t="s">
        <v>21</v>
      </c>
      <c r="N315" s="214" t="s">
        <v>41</v>
      </c>
      <c r="O315" s="43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AR315" s="25" t="s">
        <v>301</v>
      </c>
      <c r="AT315" s="25" t="s">
        <v>198</v>
      </c>
      <c r="AU315" s="25" t="s">
        <v>79</v>
      </c>
      <c r="AY315" s="25" t="s">
        <v>195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77</v>
      </c>
      <c r="BK315" s="217">
        <f>ROUND(I315*H315,2)</f>
        <v>0</v>
      </c>
      <c r="BL315" s="25" t="s">
        <v>301</v>
      </c>
      <c r="BM315" s="25" t="s">
        <v>524</v>
      </c>
    </row>
    <row r="316" spans="2:47" s="1" customFormat="1" ht="13.5">
      <c r="B316" s="42"/>
      <c r="C316" s="64"/>
      <c r="D316" s="218" t="s">
        <v>205</v>
      </c>
      <c r="E316" s="64"/>
      <c r="F316" s="219" t="s">
        <v>523</v>
      </c>
      <c r="G316" s="64"/>
      <c r="H316" s="64"/>
      <c r="I316" s="174"/>
      <c r="J316" s="64"/>
      <c r="K316" s="64"/>
      <c r="L316" s="62"/>
      <c r="M316" s="220"/>
      <c r="N316" s="43"/>
      <c r="O316" s="43"/>
      <c r="P316" s="43"/>
      <c r="Q316" s="43"/>
      <c r="R316" s="43"/>
      <c r="S316" s="43"/>
      <c r="T316" s="79"/>
      <c r="AT316" s="25" t="s">
        <v>205</v>
      </c>
      <c r="AU316" s="25" t="s">
        <v>79</v>
      </c>
    </row>
    <row r="317" spans="2:51" s="12" customFormat="1" ht="13.5">
      <c r="B317" s="221"/>
      <c r="C317" s="222"/>
      <c r="D317" s="218" t="s">
        <v>207</v>
      </c>
      <c r="E317" s="223" t="s">
        <v>21</v>
      </c>
      <c r="F317" s="224" t="s">
        <v>519</v>
      </c>
      <c r="G317" s="222"/>
      <c r="H317" s="225" t="s">
        <v>21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207</v>
      </c>
      <c r="AU317" s="231" t="s">
        <v>79</v>
      </c>
      <c r="AV317" s="12" t="s">
        <v>77</v>
      </c>
      <c r="AW317" s="12" t="s">
        <v>33</v>
      </c>
      <c r="AX317" s="12" t="s">
        <v>70</v>
      </c>
      <c r="AY317" s="231" t="s">
        <v>195</v>
      </c>
    </row>
    <row r="318" spans="2:51" s="13" customFormat="1" ht="13.5">
      <c r="B318" s="232"/>
      <c r="C318" s="233"/>
      <c r="D318" s="245" t="s">
        <v>207</v>
      </c>
      <c r="E318" s="256" t="s">
        <v>21</v>
      </c>
      <c r="F318" s="257" t="s">
        <v>525</v>
      </c>
      <c r="G318" s="233"/>
      <c r="H318" s="258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207</v>
      </c>
      <c r="AU318" s="242" t="s">
        <v>79</v>
      </c>
      <c r="AV318" s="13" t="s">
        <v>79</v>
      </c>
      <c r="AW318" s="13" t="s">
        <v>33</v>
      </c>
      <c r="AX318" s="13" t="s">
        <v>77</v>
      </c>
      <c r="AY318" s="242" t="s">
        <v>195</v>
      </c>
    </row>
    <row r="319" spans="2:65" s="1" customFormat="1" ht="22.5" customHeight="1">
      <c r="B319" s="42"/>
      <c r="C319" s="206" t="s">
        <v>526</v>
      </c>
      <c r="D319" s="206" t="s">
        <v>198</v>
      </c>
      <c r="E319" s="207" t="s">
        <v>527</v>
      </c>
      <c r="F319" s="208" t="s">
        <v>528</v>
      </c>
      <c r="G319" s="209" t="s">
        <v>214</v>
      </c>
      <c r="H319" s="210">
        <v>4</v>
      </c>
      <c r="I319" s="211"/>
      <c r="J319" s="212">
        <f>ROUND(I319*H319,2)</f>
        <v>0</v>
      </c>
      <c r="K319" s="208" t="s">
        <v>21</v>
      </c>
      <c r="L319" s="62"/>
      <c r="M319" s="213" t="s">
        <v>21</v>
      </c>
      <c r="N319" s="214" t="s">
        <v>41</v>
      </c>
      <c r="O319" s="43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AR319" s="25" t="s">
        <v>301</v>
      </c>
      <c r="AT319" s="25" t="s">
        <v>198</v>
      </c>
      <c r="AU319" s="25" t="s">
        <v>79</v>
      </c>
      <c r="AY319" s="25" t="s">
        <v>195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25" t="s">
        <v>77</v>
      </c>
      <c r="BK319" s="217">
        <f>ROUND(I319*H319,2)</f>
        <v>0</v>
      </c>
      <c r="BL319" s="25" t="s">
        <v>301</v>
      </c>
      <c r="BM319" s="25" t="s">
        <v>529</v>
      </c>
    </row>
    <row r="320" spans="2:47" s="1" customFormat="1" ht="13.5">
      <c r="B320" s="42"/>
      <c r="C320" s="64"/>
      <c r="D320" s="218" t="s">
        <v>205</v>
      </c>
      <c r="E320" s="64"/>
      <c r="F320" s="219" t="s">
        <v>528</v>
      </c>
      <c r="G320" s="64"/>
      <c r="H320" s="64"/>
      <c r="I320" s="174"/>
      <c r="J320" s="64"/>
      <c r="K320" s="64"/>
      <c r="L320" s="62"/>
      <c r="M320" s="220"/>
      <c r="N320" s="43"/>
      <c r="O320" s="43"/>
      <c r="P320" s="43"/>
      <c r="Q320" s="43"/>
      <c r="R320" s="43"/>
      <c r="S320" s="43"/>
      <c r="T320" s="79"/>
      <c r="AT320" s="25" t="s">
        <v>205</v>
      </c>
      <c r="AU320" s="25" t="s">
        <v>79</v>
      </c>
    </row>
    <row r="321" spans="2:51" s="12" customFormat="1" ht="13.5">
      <c r="B321" s="221"/>
      <c r="C321" s="222"/>
      <c r="D321" s="218" t="s">
        <v>207</v>
      </c>
      <c r="E321" s="223" t="s">
        <v>21</v>
      </c>
      <c r="F321" s="224" t="s">
        <v>519</v>
      </c>
      <c r="G321" s="222"/>
      <c r="H321" s="225" t="s">
        <v>21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207</v>
      </c>
      <c r="AU321" s="231" t="s">
        <v>79</v>
      </c>
      <c r="AV321" s="12" t="s">
        <v>77</v>
      </c>
      <c r="AW321" s="12" t="s">
        <v>33</v>
      </c>
      <c r="AX321" s="12" t="s">
        <v>70</v>
      </c>
      <c r="AY321" s="231" t="s">
        <v>195</v>
      </c>
    </row>
    <row r="322" spans="2:51" s="13" customFormat="1" ht="13.5">
      <c r="B322" s="232"/>
      <c r="C322" s="233"/>
      <c r="D322" s="245" t="s">
        <v>207</v>
      </c>
      <c r="E322" s="256" t="s">
        <v>21</v>
      </c>
      <c r="F322" s="257" t="s">
        <v>530</v>
      </c>
      <c r="G322" s="233"/>
      <c r="H322" s="258">
        <v>4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207</v>
      </c>
      <c r="AU322" s="242" t="s">
        <v>79</v>
      </c>
      <c r="AV322" s="13" t="s">
        <v>79</v>
      </c>
      <c r="AW322" s="13" t="s">
        <v>33</v>
      </c>
      <c r="AX322" s="13" t="s">
        <v>77</v>
      </c>
      <c r="AY322" s="242" t="s">
        <v>195</v>
      </c>
    </row>
    <row r="323" spans="2:65" s="1" customFormat="1" ht="22.5" customHeight="1">
      <c r="B323" s="42"/>
      <c r="C323" s="206" t="s">
        <v>531</v>
      </c>
      <c r="D323" s="206" t="s">
        <v>198</v>
      </c>
      <c r="E323" s="207" t="s">
        <v>532</v>
      </c>
      <c r="F323" s="208" t="s">
        <v>533</v>
      </c>
      <c r="G323" s="209" t="s">
        <v>214</v>
      </c>
      <c r="H323" s="210">
        <v>1</v>
      </c>
      <c r="I323" s="211"/>
      <c r="J323" s="212">
        <f>ROUND(I323*H323,2)</f>
        <v>0</v>
      </c>
      <c r="K323" s="208" t="s">
        <v>21</v>
      </c>
      <c r="L323" s="62"/>
      <c r="M323" s="213" t="s">
        <v>21</v>
      </c>
      <c r="N323" s="214" t="s">
        <v>41</v>
      </c>
      <c r="O323" s="43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AR323" s="25" t="s">
        <v>301</v>
      </c>
      <c r="AT323" s="25" t="s">
        <v>198</v>
      </c>
      <c r="AU323" s="25" t="s">
        <v>79</v>
      </c>
      <c r="AY323" s="25" t="s">
        <v>195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25" t="s">
        <v>77</v>
      </c>
      <c r="BK323" s="217">
        <f>ROUND(I323*H323,2)</f>
        <v>0</v>
      </c>
      <c r="BL323" s="25" t="s">
        <v>301</v>
      </c>
      <c r="BM323" s="25" t="s">
        <v>534</v>
      </c>
    </row>
    <row r="324" spans="2:47" s="1" customFormat="1" ht="13.5">
      <c r="B324" s="42"/>
      <c r="C324" s="64"/>
      <c r="D324" s="218" t="s">
        <v>205</v>
      </c>
      <c r="E324" s="64"/>
      <c r="F324" s="219" t="s">
        <v>533</v>
      </c>
      <c r="G324" s="64"/>
      <c r="H324" s="64"/>
      <c r="I324" s="174"/>
      <c r="J324" s="64"/>
      <c r="K324" s="64"/>
      <c r="L324" s="62"/>
      <c r="M324" s="220"/>
      <c r="N324" s="43"/>
      <c r="O324" s="43"/>
      <c r="P324" s="43"/>
      <c r="Q324" s="43"/>
      <c r="R324" s="43"/>
      <c r="S324" s="43"/>
      <c r="T324" s="79"/>
      <c r="AT324" s="25" t="s">
        <v>205</v>
      </c>
      <c r="AU324" s="25" t="s">
        <v>79</v>
      </c>
    </row>
    <row r="325" spans="2:51" s="12" customFormat="1" ht="13.5">
      <c r="B325" s="221"/>
      <c r="C325" s="222"/>
      <c r="D325" s="218" t="s">
        <v>207</v>
      </c>
      <c r="E325" s="223" t="s">
        <v>21</v>
      </c>
      <c r="F325" s="224" t="s">
        <v>519</v>
      </c>
      <c r="G325" s="222"/>
      <c r="H325" s="225" t="s">
        <v>21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207</v>
      </c>
      <c r="AU325" s="231" t="s">
        <v>79</v>
      </c>
      <c r="AV325" s="12" t="s">
        <v>77</v>
      </c>
      <c r="AW325" s="12" t="s">
        <v>33</v>
      </c>
      <c r="AX325" s="12" t="s">
        <v>70</v>
      </c>
      <c r="AY325" s="231" t="s">
        <v>195</v>
      </c>
    </row>
    <row r="326" spans="2:51" s="13" customFormat="1" ht="13.5">
      <c r="B326" s="232"/>
      <c r="C326" s="233"/>
      <c r="D326" s="245" t="s">
        <v>207</v>
      </c>
      <c r="E326" s="256" t="s">
        <v>21</v>
      </c>
      <c r="F326" s="257" t="s">
        <v>535</v>
      </c>
      <c r="G326" s="233"/>
      <c r="H326" s="258">
        <v>1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207</v>
      </c>
      <c r="AU326" s="242" t="s">
        <v>79</v>
      </c>
      <c r="AV326" s="13" t="s">
        <v>79</v>
      </c>
      <c r="AW326" s="13" t="s">
        <v>33</v>
      </c>
      <c r="AX326" s="13" t="s">
        <v>77</v>
      </c>
      <c r="AY326" s="242" t="s">
        <v>195</v>
      </c>
    </row>
    <row r="327" spans="2:65" s="1" customFormat="1" ht="22.5" customHeight="1">
      <c r="B327" s="42"/>
      <c r="C327" s="206" t="s">
        <v>536</v>
      </c>
      <c r="D327" s="206" t="s">
        <v>198</v>
      </c>
      <c r="E327" s="207" t="s">
        <v>537</v>
      </c>
      <c r="F327" s="208" t="s">
        <v>538</v>
      </c>
      <c r="G327" s="209" t="s">
        <v>539</v>
      </c>
      <c r="H327" s="284"/>
      <c r="I327" s="211"/>
      <c r="J327" s="212">
        <f>ROUND(I327*H327,2)</f>
        <v>0</v>
      </c>
      <c r="K327" s="208" t="s">
        <v>202</v>
      </c>
      <c r="L327" s="62"/>
      <c r="M327" s="213" t="s">
        <v>21</v>
      </c>
      <c r="N327" s="214" t="s">
        <v>41</v>
      </c>
      <c r="O327" s="43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AR327" s="25" t="s">
        <v>301</v>
      </c>
      <c r="AT327" s="25" t="s">
        <v>198</v>
      </c>
      <c r="AU327" s="25" t="s">
        <v>79</v>
      </c>
      <c r="AY327" s="25" t="s">
        <v>195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25" t="s">
        <v>77</v>
      </c>
      <c r="BK327" s="217">
        <f>ROUND(I327*H327,2)</f>
        <v>0</v>
      </c>
      <c r="BL327" s="25" t="s">
        <v>301</v>
      </c>
      <c r="BM327" s="25" t="s">
        <v>540</v>
      </c>
    </row>
    <row r="328" spans="2:47" s="1" customFormat="1" ht="27">
      <c r="B328" s="42"/>
      <c r="C328" s="64"/>
      <c r="D328" s="218" t="s">
        <v>205</v>
      </c>
      <c r="E328" s="64"/>
      <c r="F328" s="219" t="s">
        <v>541</v>
      </c>
      <c r="G328" s="64"/>
      <c r="H328" s="64"/>
      <c r="I328" s="174"/>
      <c r="J328" s="64"/>
      <c r="K328" s="64"/>
      <c r="L328" s="62"/>
      <c r="M328" s="220"/>
      <c r="N328" s="43"/>
      <c r="O328" s="43"/>
      <c r="P328" s="43"/>
      <c r="Q328" s="43"/>
      <c r="R328" s="43"/>
      <c r="S328" s="43"/>
      <c r="T328" s="79"/>
      <c r="AT328" s="25" t="s">
        <v>205</v>
      </c>
      <c r="AU328" s="25" t="s">
        <v>79</v>
      </c>
    </row>
    <row r="329" spans="2:63" s="11" customFormat="1" ht="29.85" customHeight="1">
      <c r="B329" s="189"/>
      <c r="C329" s="190"/>
      <c r="D329" s="203" t="s">
        <v>69</v>
      </c>
      <c r="E329" s="204" t="s">
        <v>542</v>
      </c>
      <c r="F329" s="204" t="s">
        <v>543</v>
      </c>
      <c r="G329" s="190"/>
      <c r="H329" s="190"/>
      <c r="I329" s="193"/>
      <c r="J329" s="205">
        <f>BK329</f>
        <v>0</v>
      </c>
      <c r="K329" s="190"/>
      <c r="L329" s="195"/>
      <c r="M329" s="196"/>
      <c r="N329" s="197"/>
      <c r="O329" s="197"/>
      <c r="P329" s="198">
        <f>SUM(P330:P348)</f>
        <v>0</v>
      </c>
      <c r="Q329" s="197"/>
      <c r="R329" s="198">
        <f>SUM(R330:R348)</f>
        <v>0.5351944799999999</v>
      </c>
      <c r="S329" s="197"/>
      <c r="T329" s="199">
        <f>SUM(T330:T348)</f>
        <v>0</v>
      </c>
      <c r="AR329" s="200" t="s">
        <v>79</v>
      </c>
      <c r="AT329" s="201" t="s">
        <v>69</v>
      </c>
      <c r="AU329" s="201" t="s">
        <v>77</v>
      </c>
      <c r="AY329" s="200" t="s">
        <v>195</v>
      </c>
      <c r="BK329" s="202">
        <f>SUM(BK330:BK348)</f>
        <v>0</v>
      </c>
    </row>
    <row r="330" spans="2:65" s="1" customFormat="1" ht="22.5" customHeight="1">
      <c r="B330" s="42"/>
      <c r="C330" s="206" t="s">
        <v>544</v>
      </c>
      <c r="D330" s="206" t="s">
        <v>198</v>
      </c>
      <c r="E330" s="207" t="s">
        <v>545</v>
      </c>
      <c r="F330" s="208" t="s">
        <v>546</v>
      </c>
      <c r="G330" s="209" t="s">
        <v>250</v>
      </c>
      <c r="H330" s="210">
        <v>21.04</v>
      </c>
      <c r="I330" s="211"/>
      <c r="J330" s="212">
        <f>ROUND(I330*H330,2)</f>
        <v>0</v>
      </c>
      <c r="K330" s="208" t="s">
        <v>202</v>
      </c>
      <c r="L330" s="62"/>
      <c r="M330" s="213" t="s">
        <v>21</v>
      </c>
      <c r="N330" s="214" t="s">
        <v>41</v>
      </c>
      <c r="O330" s="43"/>
      <c r="P330" s="215">
        <f>O330*H330</f>
        <v>0</v>
      </c>
      <c r="Q330" s="215">
        <v>0.02515</v>
      </c>
      <c r="R330" s="215">
        <f>Q330*H330</f>
        <v>0.529156</v>
      </c>
      <c r="S330" s="215">
        <v>0</v>
      </c>
      <c r="T330" s="216">
        <f>S330*H330</f>
        <v>0</v>
      </c>
      <c r="AR330" s="25" t="s">
        <v>301</v>
      </c>
      <c r="AT330" s="25" t="s">
        <v>198</v>
      </c>
      <c r="AU330" s="25" t="s">
        <v>79</v>
      </c>
      <c r="AY330" s="25" t="s">
        <v>195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25" t="s">
        <v>77</v>
      </c>
      <c r="BK330" s="217">
        <f>ROUND(I330*H330,2)</f>
        <v>0</v>
      </c>
      <c r="BL330" s="25" t="s">
        <v>301</v>
      </c>
      <c r="BM330" s="25" t="s">
        <v>547</v>
      </c>
    </row>
    <row r="331" spans="2:47" s="1" customFormat="1" ht="27">
      <c r="B331" s="42"/>
      <c r="C331" s="64"/>
      <c r="D331" s="218" t="s">
        <v>205</v>
      </c>
      <c r="E331" s="64"/>
      <c r="F331" s="219" t="s">
        <v>548</v>
      </c>
      <c r="G331" s="64"/>
      <c r="H331" s="64"/>
      <c r="I331" s="174"/>
      <c r="J331" s="64"/>
      <c r="K331" s="64"/>
      <c r="L331" s="62"/>
      <c r="M331" s="220"/>
      <c r="N331" s="43"/>
      <c r="O331" s="43"/>
      <c r="P331" s="43"/>
      <c r="Q331" s="43"/>
      <c r="R331" s="43"/>
      <c r="S331" s="43"/>
      <c r="T331" s="79"/>
      <c r="AT331" s="25" t="s">
        <v>205</v>
      </c>
      <c r="AU331" s="25" t="s">
        <v>79</v>
      </c>
    </row>
    <row r="332" spans="2:51" s="12" customFormat="1" ht="13.5">
      <c r="B332" s="221"/>
      <c r="C332" s="222"/>
      <c r="D332" s="218" t="s">
        <v>207</v>
      </c>
      <c r="E332" s="223" t="s">
        <v>21</v>
      </c>
      <c r="F332" s="224" t="s">
        <v>253</v>
      </c>
      <c r="G332" s="222"/>
      <c r="H332" s="225" t="s">
        <v>21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207</v>
      </c>
      <c r="AU332" s="231" t="s">
        <v>79</v>
      </c>
      <c r="AV332" s="12" t="s">
        <v>77</v>
      </c>
      <c r="AW332" s="12" t="s">
        <v>33</v>
      </c>
      <c r="AX332" s="12" t="s">
        <v>70</v>
      </c>
      <c r="AY332" s="231" t="s">
        <v>195</v>
      </c>
    </row>
    <row r="333" spans="2:51" s="13" customFormat="1" ht="13.5">
      <c r="B333" s="232"/>
      <c r="C333" s="233"/>
      <c r="D333" s="218" t="s">
        <v>207</v>
      </c>
      <c r="E333" s="234" t="s">
        <v>21</v>
      </c>
      <c r="F333" s="235" t="s">
        <v>279</v>
      </c>
      <c r="G333" s="233"/>
      <c r="H333" s="236">
        <v>2.69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AT333" s="242" t="s">
        <v>207</v>
      </c>
      <c r="AU333" s="242" t="s">
        <v>79</v>
      </c>
      <c r="AV333" s="13" t="s">
        <v>79</v>
      </c>
      <c r="AW333" s="13" t="s">
        <v>33</v>
      </c>
      <c r="AX333" s="13" t="s">
        <v>70</v>
      </c>
      <c r="AY333" s="242" t="s">
        <v>195</v>
      </c>
    </row>
    <row r="334" spans="2:51" s="13" customFormat="1" ht="13.5">
      <c r="B334" s="232"/>
      <c r="C334" s="233"/>
      <c r="D334" s="218" t="s">
        <v>207</v>
      </c>
      <c r="E334" s="234" t="s">
        <v>21</v>
      </c>
      <c r="F334" s="235" t="s">
        <v>280</v>
      </c>
      <c r="G334" s="233"/>
      <c r="H334" s="236">
        <v>12.36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207</v>
      </c>
      <c r="AU334" s="242" t="s">
        <v>79</v>
      </c>
      <c r="AV334" s="13" t="s">
        <v>79</v>
      </c>
      <c r="AW334" s="13" t="s">
        <v>33</v>
      </c>
      <c r="AX334" s="13" t="s">
        <v>70</v>
      </c>
      <c r="AY334" s="242" t="s">
        <v>195</v>
      </c>
    </row>
    <row r="335" spans="2:51" s="13" customFormat="1" ht="13.5">
      <c r="B335" s="232"/>
      <c r="C335" s="233"/>
      <c r="D335" s="218" t="s">
        <v>207</v>
      </c>
      <c r="E335" s="234" t="s">
        <v>21</v>
      </c>
      <c r="F335" s="235" t="s">
        <v>281</v>
      </c>
      <c r="G335" s="233"/>
      <c r="H335" s="236">
        <v>3.87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AT335" s="242" t="s">
        <v>207</v>
      </c>
      <c r="AU335" s="242" t="s">
        <v>79</v>
      </c>
      <c r="AV335" s="13" t="s">
        <v>79</v>
      </c>
      <c r="AW335" s="13" t="s">
        <v>33</v>
      </c>
      <c r="AX335" s="13" t="s">
        <v>70</v>
      </c>
      <c r="AY335" s="242" t="s">
        <v>195</v>
      </c>
    </row>
    <row r="336" spans="2:51" s="13" customFormat="1" ht="13.5">
      <c r="B336" s="232"/>
      <c r="C336" s="233"/>
      <c r="D336" s="218" t="s">
        <v>207</v>
      </c>
      <c r="E336" s="234" t="s">
        <v>21</v>
      </c>
      <c r="F336" s="235" t="s">
        <v>282</v>
      </c>
      <c r="G336" s="233"/>
      <c r="H336" s="236">
        <v>2.12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AT336" s="242" t="s">
        <v>207</v>
      </c>
      <c r="AU336" s="242" t="s">
        <v>79</v>
      </c>
      <c r="AV336" s="13" t="s">
        <v>79</v>
      </c>
      <c r="AW336" s="13" t="s">
        <v>33</v>
      </c>
      <c r="AX336" s="13" t="s">
        <v>70</v>
      </c>
      <c r="AY336" s="242" t="s">
        <v>195</v>
      </c>
    </row>
    <row r="337" spans="2:51" s="14" customFormat="1" ht="13.5">
      <c r="B337" s="243"/>
      <c r="C337" s="244"/>
      <c r="D337" s="245" t="s">
        <v>207</v>
      </c>
      <c r="E337" s="246" t="s">
        <v>150</v>
      </c>
      <c r="F337" s="247" t="s">
        <v>211</v>
      </c>
      <c r="G337" s="244"/>
      <c r="H337" s="248">
        <v>21.04</v>
      </c>
      <c r="I337" s="249"/>
      <c r="J337" s="244"/>
      <c r="K337" s="244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207</v>
      </c>
      <c r="AU337" s="254" t="s">
        <v>79</v>
      </c>
      <c r="AV337" s="14" t="s">
        <v>203</v>
      </c>
      <c r="AW337" s="14" t="s">
        <v>33</v>
      </c>
      <c r="AX337" s="14" t="s">
        <v>77</v>
      </c>
      <c r="AY337" s="254" t="s">
        <v>195</v>
      </c>
    </row>
    <row r="338" spans="2:65" s="1" customFormat="1" ht="22.5" customHeight="1">
      <c r="B338" s="42"/>
      <c r="C338" s="206" t="s">
        <v>549</v>
      </c>
      <c r="D338" s="206" t="s">
        <v>198</v>
      </c>
      <c r="E338" s="207" t="s">
        <v>550</v>
      </c>
      <c r="F338" s="208" t="s">
        <v>551</v>
      </c>
      <c r="G338" s="209" t="s">
        <v>250</v>
      </c>
      <c r="H338" s="210">
        <v>21.04</v>
      </c>
      <c r="I338" s="211"/>
      <c r="J338" s="212">
        <f>ROUND(I338*H338,2)</f>
        <v>0</v>
      </c>
      <c r="K338" s="208" t="s">
        <v>202</v>
      </c>
      <c r="L338" s="62"/>
      <c r="M338" s="213" t="s">
        <v>21</v>
      </c>
      <c r="N338" s="214" t="s">
        <v>41</v>
      </c>
      <c r="O338" s="43"/>
      <c r="P338" s="215">
        <f>O338*H338</f>
        <v>0</v>
      </c>
      <c r="Q338" s="215">
        <v>0.0001</v>
      </c>
      <c r="R338" s="215">
        <f>Q338*H338</f>
        <v>0.002104</v>
      </c>
      <c r="S338" s="215">
        <v>0</v>
      </c>
      <c r="T338" s="216">
        <f>S338*H338</f>
        <v>0</v>
      </c>
      <c r="AR338" s="25" t="s">
        <v>301</v>
      </c>
      <c r="AT338" s="25" t="s">
        <v>198</v>
      </c>
      <c r="AU338" s="25" t="s">
        <v>79</v>
      </c>
      <c r="AY338" s="25" t="s">
        <v>195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77</v>
      </c>
      <c r="BK338" s="217">
        <f>ROUND(I338*H338,2)</f>
        <v>0</v>
      </c>
      <c r="BL338" s="25" t="s">
        <v>301</v>
      </c>
      <c r="BM338" s="25" t="s">
        <v>552</v>
      </c>
    </row>
    <row r="339" spans="2:47" s="1" customFormat="1" ht="27">
      <c r="B339" s="42"/>
      <c r="C339" s="64"/>
      <c r="D339" s="218" t="s">
        <v>205</v>
      </c>
      <c r="E339" s="64"/>
      <c r="F339" s="219" t="s">
        <v>553</v>
      </c>
      <c r="G339" s="64"/>
      <c r="H339" s="64"/>
      <c r="I339" s="174"/>
      <c r="J339" s="64"/>
      <c r="K339" s="64"/>
      <c r="L339" s="62"/>
      <c r="M339" s="220"/>
      <c r="N339" s="43"/>
      <c r="O339" s="43"/>
      <c r="P339" s="43"/>
      <c r="Q339" s="43"/>
      <c r="R339" s="43"/>
      <c r="S339" s="43"/>
      <c r="T339" s="79"/>
      <c r="AT339" s="25" t="s">
        <v>205</v>
      </c>
      <c r="AU339" s="25" t="s">
        <v>79</v>
      </c>
    </row>
    <row r="340" spans="2:51" s="13" customFormat="1" ht="13.5">
      <c r="B340" s="232"/>
      <c r="C340" s="233"/>
      <c r="D340" s="245" t="s">
        <v>207</v>
      </c>
      <c r="E340" s="256" t="s">
        <v>21</v>
      </c>
      <c r="F340" s="257" t="s">
        <v>150</v>
      </c>
      <c r="G340" s="233"/>
      <c r="H340" s="258">
        <v>21.04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AT340" s="242" t="s">
        <v>207</v>
      </c>
      <c r="AU340" s="242" t="s">
        <v>79</v>
      </c>
      <c r="AV340" s="13" t="s">
        <v>79</v>
      </c>
      <c r="AW340" s="13" t="s">
        <v>33</v>
      </c>
      <c r="AX340" s="13" t="s">
        <v>77</v>
      </c>
      <c r="AY340" s="242" t="s">
        <v>195</v>
      </c>
    </row>
    <row r="341" spans="2:65" s="1" customFormat="1" ht="22.5" customHeight="1">
      <c r="B341" s="42"/>
      <c r="C341" s="206" t="s">
        <v>554</v>
      </c>
      <c r="D341" s="206" t="s">
        <v>198</v>
      </c>
      <c r="E341" s="207" t="s">
        <v>555</v>
      </c>
      <c r="F341" s="208" t="s">
        <v>556</v>
      </c>
      <c r="G341" s="209" t="s">
        <v>250</v>
      </c>
      <c r="H341" s="210">
        <v>21.04</v>
      </c>
      <c r="I341" s="211"/>
      <c r="J341" s="212">
        <f>ROUND(I341*H341,2)</f>
        <v>0</v>
      </c>
      <c r="K341" s="208" t="s">
        <v>202</v>
      </c>
      <c r="L341" s="62"/>
      <c r="M341" s="213" t="s">
        <v>21</v>
      </c>
      <c r="N341" s="214" t="s">
        <v>41</v>
      </c>
      <c r="O341" s="43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AR341" s="25" t="s">
        <v>301</v>
      </c>
      <c r="AT341" s="25" t="s">
        <v>198</v>
      </c>
      <c r="AU341" s="25" t="s">
        <v>79</v>
      </c>
      <c r="AY341" s="25" t="s">
        <v>195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25" t="s">
        <v>77</v>
      </c>
      <c r="BK341" s="217">
        <f>ROUND(I341*H341,2)</f>
        <v>0</v>
      </c>
      <c r="BL341" s="25" t="s">
        <v>301</v>
      </c>
      <c r="BM341" s="25" t="s">
        <v>557</v>
      </c>
    </row>
    <row r="342" spans="2:47" s="1" customFormat="1" ht="27">
      <c r="B342" s="42"/>
      <c r="C342" s="64"/>
      <c r="D342" s="218" t="s">
        <v>205</v>
      </c>
      <c r="E342" s="64"/>
      <c r="F342" s="219" t="s">
        <v>558</v>
      </c>
      <c r="G342" s="64"/>
      <c r="H342" s="64"/>
      <c r="I342" s="174"/>
      <c r="J342" s="64"/>
      <c r="K342" s="64"/>
      <c r="L342" s="62"/>
      <c r="M342" s="220"/>
      <c r="N342" s="43"/>
      <c r="O342" s="43"/>
      <c r="P342" s="43"/>
      <c r="Q342" s="43"/>
      <c r="R342" s="43"/>
      <c r="S342" s="43"/>
      <c r="T342" s="79"/>
      <c r="AT342" s="25" t="s">
        <v>205</v>
      </c>
      <c r="AU342" s="25" t="s">
        <v>79</v>
      </c>
    </row>
    <row r="343" spans="2:51" s="13" customFormat="1" ht="13.5">
      <c r="B343" s="232"/>
      <c r="C343" s="233"/>
      <c r="D343" s="245" t="s">
        <v>207</v>
      </c>
      <c r="E343" s="256" t="s">
        <v>21</v>
      </c>
      <c r="F343" s="257" t="s">
        <v>150</v>
      </c>
      <c r="G343" s="233"/>
      <c r="H343" s="258">
        <v>21.04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AT343" s="242" t="s">
        <v>207</v>
      </c>
      <c r="AU343" s="242" t="s">
        <v>79</v>
      </c>
      <c r="AV343" s="13" t="s">
        <v>79</v>
      </c>
      <c r="AW343" s="13" t="s">
        <v>33</v>
      </c>
      <c r="AX343" s="13" t="s">
        <v>77</v>
      </c>
      <c r="AY343" s="242" t="s">
        <v>195</v>
      </c>
    </row>
    <row r="344" spans="2:65" s="1" customFormat="1" ht="22.5" customHeight="1">
      <c r="B344" s="42"/>
      <c r="C344" s="260" t="s">
        <v>559</v>
      </c>
      <c r="D344" s="260" t="s">
        <v>233</v>
      </c>
      <c r="E344" s="261" t="s">
        <v>560</v>
      </c>
      <c r="F344" s="262" t="s">
        <v>561</v>
      </c>
      <c r="G344" s="263" t="s">
        <v>250</v>
      </c>
      <c r="H344" s="264">
        <v>23.144</v>
      </c>
      <c r="I344" s="265"/>
      <c r="J344" s="266">
        <f>ROUND(I344*H344,2)</f>
        <v>0</v>
      </c>
      <c r="K344" s="262" t="s">
        <v>202</v>
      </c>
      <c r="L344" s="267"/>
      <c r="M344" s="268" t="s">
        <v>21</v>
      </c>
      <c r="N344" s="269" t="s">
        <v>41</v>
      </c>
      <c r="O344" s="43"/>
      <c r="P344" s="215">
        <f>O344*H344</f>
        <v>0</v>
      </c>
      <c r="Q344" s="215">
        <v>0.00017</v>
      </c>
      <c r="R344" s="215">
        <f>Q344*H344</f>
        <v>0.00393448</v>
      </c>
      <c r="S344" s="215">
        <v>0</v>
      </c>
      <c r="T344" s="216">
        <f>S344*H344</f>
        <v>0</v>
      </c>
      <c r="AR344" s="25" t="s">
        <v>403</v>
      </c>
      <c r="AT344" s="25" t="s">
        <v>233</v>
      </c>
      <c r="AU344" s="25" t="s">
        <v>79</v>
      </c>
      <c r="AY344" s="25" t="s">
        <v>195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25" t="s">
        <v>77</v>
      </c>
      <c r="BK344" s="217">
        <f>ROUND(I344*H344,2)</f>
        <v>0</v>
      </c>
      <c r="BL344" s="25" t="s">
        <v>301</v>
      </c>
      <c r="BM344" s="25" t="s">
        <v>562</v>
      </c>
    </row>
    <row r="345" spans="2:47" s="1" customFormat="1" ht="13.5">
      <c r="B345" s="42"/>
      <c r="C345" s="64"/>
      <c r="D345" s="218" t="s">
        <v>205</v>
      </c>
      <c r="E345" s="64"/>
      <c r="F345" s="219" t="s">
        <v>561</v>
      </c>
      <c r="G345" s="64"/>
      <c r="H345" s="64"/>
      <c r="I345" s="174"/>
      <c r="J345" s="64"/>
      <c r="K345" s="64"/>
      <c r="L345" s="62"/>
      <c r="M345" s="220"/>
      <c r="N345" s="43"/>
      <c r="O345" s="43"/>
      <c r="P345" s="43"/>
      <c r="Q345" s="43"/>
      <c r="R345" s="43"/>
      <c r="S345" s="43"/>
      <c r="T345" s="79"/>
      <c r="AT345" s="25" t="s">
        <v>205</v>
      </c>
      <c r="AU345" s="25" t="s">
        <v>79</v>
      </c>
    </row>
    <row r="346" spans="2:51" s="13" customFormat="1" ht="13.5">
      <c r="B346" s="232"/>
      <c r="C346" s="233"/>
      <c r="D346" s="245" t="s">
        <v>207</v>
      </c>
      <c r="E346" s="233"/>
      <c r="F346" s="257" t="s">
        <v>563</v>
      </c>
      <c r="G346" s="233"/>
      <c r="H346" s="258">
        <v>23.144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207</v>
      </c>
      <c r="AU346" s="242" t="s">
        <v>79</v>
      </c>
      <c r="AV346" s="13" t="s">
        <v>79</v>
      </c>
      <c r="AW346" s="13" t="s">
        <v>6</v>
      </c>
      <c r="AX346" s="13" t="s">
        <v>77</v>
      </c>
      <c r="AY346" s="242" t="s">
        <v>195</v>
      </c>
    </row>
    <row r="347" spans="2:65" s="1" customFormat="1" ht="22.5" customHeight="1">
      <c r="B347" s="42"/>
      <c r="C347" s="206" t="s">
        <v>564</v>
      </c>
      <c r="D347" s="206" t="s">
        <v>198</v>
      </c>
      <c r="E347" s="207" t="s">
        <v>565</v>
      </c>
      <c r="F347" s="208" t="s">
        <v>566</v>
      </c>
      <c r="G347" s="209" t="s">
        <v>539</v>
      </c>
      <c r="H347" s="284"/>
      <c r="I347" s="211"/>
      <c r="J347" s="212">
        <f>ROUND(I347*H347,2)</f>
        <v>0</v>
      </c>
      <c r="K347" s="208" t="s">
        <v>202</v>
      </c>
      <c r="L347" s="62"/>
      <c r="M347" s="213" t="s">
        <v>21</v>
      </c>
      <c r="N347" s="214" t="s">
        <v>41</v>
      </c>
      <c r="O347" s="43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AR347" s="25" t="s">
        <v>301</v>
      </c>
      <c r="AT347" s="25" t="s">
        <v>198</v>
      </c>
      <c r="AU347" s="25" t="s">
        <v>79</v>
      </c>
      <c r="AY347" s="25" t="s">
        <v>195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77</v>
      </c>
      <c r="BK347" s="217">
        <f>ROUND(I347*H347,2)</f>
        <v>0</v>
      </c>
      <c r="BL347" s="25" t="s">
        <v>301</v>
      </c>
      <c r="BM347" s="25" t="s">
        <v>567</v>
      </c>
    </row>
    <row r="348" spans="2:47" s="1" customFormat="1" ht="27">
      <c r="B348" s="42"/>
      <c r="C348" s="64"/>
      <c r="D348" s="218" t="s">
        <v>205</v>
      </c>
      <c r="E348" s="64"/>
      <c r="F348" s="219" t="s">
        <v>568</v>
      </c>
      <c r="G348" s="64"/>
      <c r="H348" s="64"/>
      <c r="I348" s="174"/>
      <c r="J348" s="64"/>
      <c r="K348" s="64"/>
      <c r="L348" s="62"/>
      <c r="M348" s="220"/>
      <c r="N348" s="43"/>
      <c r="O348" s="43"/>
      <c r="P348" s="43"/>
      <c r="Q348" s="43"/>
      <c r="R348" s="43"/>
      <c r="S348" s="43"/>
      <c r="T348" s="79"/>
      <c r="AT348" s="25" t="s">
        <v>205</v>
      </c>
      <c r="AU348" s="25" t="s">
        <v>79</v>
      </c>
    </row>
    <row r="349" spans="2:63" s="11" customFormat="1" ht="29.85" customHeight="1">
      <c r="B349" s="189"/>
      <c r="C349" s="190"/>
      <c r="D349" s="203" t="s">
        <v>69</v>
      </c>
      <c r="E349" s="204" t="s">
        <v>569</v>
      </c>
      <c r="F349" s="204" t="s">
        <v>570</v>
      </c>
      <c r="G349" s="190"/>
      <c r="H349" s="190"/>
      <c r="I349" s="193"/>
      <c r="J349" s="205">
        <f>BK349</f>
        <v>0</v>
      </c>
      <c r="K349" s="190"/>
      <c r="L349" s="195"/>
      <c r="M349" s="196"/>
      <c r="N349" s="197"/>
      <c r="O349" s="197"/>
      <c r="P349" s="198">
        <f>SUM(P350:P381)</f>
        <v>0</v>
      </c>
      <c r="Q349" s="197"/>
      <c r="R349" s="198">
        <f>SUM(R350:R381)</f>
        <v>0</v>
      </c>
      <c r="S349" s="197"/>
      <c r="T349" s="199">
        <f>SUM(T350:T381)</f>
        <v>0.10400000000000001</v>
      </c>
      <c r="AR349" s="200" t="s">
        <v>79</v>
      </c>
      <c r="AT349" s="201" t="s">
        <v>69</v>
      </c>
      <c r="AU349" s="201" t="s">
        <v>77</v>
      </c>
      <c r="AY349" s="200" t="s">
        <v>195</v>
      </c>
      <c r="BK349" s="202">
        <f>SUM(BK350:BK381)</f>
        <v>0</v>
      </c>
    </row>
    <row r="350" spans="2:65" s="1" customFormat="1" ht="22.5" customHeight="1">
      <c r="B350" s="42"/>
      <c r="C350" s="206" t="s">
        <v>571</v>
      </c>
      <c r="D350" s="206" t="s">
        <v>198</v>
      </c>
      <c r="E350" s="207" t="s">
        <v>572</v>
      </c>
      <c r="F350" s="208" t="s">
        <v>573</v>
      </c>
      <c r="G350" s="209" t="s">
        <v>214</v>
      </c>
      <c r="H350" s="210">
        <v>2</v>
      </c>
      <c r="I350" s="211"/>
      <c r="J350" s="212">
        <f>ROUND(I350*H350,2)</f>
        <v>0</v>
      </c>
      <c r="K350" s="208" t="s">
        <v>202</v>
      </c>
      <c r="L350" s="62"/>
      <c r="M350" s="213" t="s">
        <v>21</v>
      </c>
      <c r="N350" s="214" t="s">
        <v>41</v>
      </c>
      <c r="O350" s="43"/>
      <c r="P350" s="215">
        <f>O350*H350</f>
        <v>0</v>
      </c>
      <c r="Q350" s="215">
        <v>0</v>
      </c>
      <c r="R350" s="215">
        <f>Q350*H350</f>
        <v>0</v>
      </c>
      <c r="S350" s="215">
        <v>0.024</v>
      </c>
      <c r="T350" s="216">
        <f>S350*H350</f>
        <v>0.048</v>
      </c>
      <c r="AR350" s="25" t="s">
        <v>301</v>
      </c>
      <c r="AT350" s="25" t="s">
        <v>198</v>
      </c>
      <c r="AU350" s="25" t="s">
        <v>79</v>
      </c>
      <c r="AY350" s="25" t="s">
        <v>195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25" t="s">
        <v>77</v>
      </c>
      <c r="BK350" s="217">
        <f>ROUND(I350*H350,2)</f>
        <v>0</v>
      </c>
      <c r="BL350" s="25" t="s">
        <v>301</v>
      </c>
      <c r="BM350" s="25" t="s">
        <v>574</v>
      </c>
    </row>
    <row r="351" spans="2:47" s="1" customFormat="1" ht="27">
      <c r="B351" s="42"/>
      <c r="C351" s="64"/>
      <c r="D351" s="218" t="s">
        <v>205</v>
      </c>
      <c r="E351" s="64"/>
      <c r="F351" s="219" t="s">
        <v>575</v>
      </c>
      <c r="G351" s="64"/>
      <c r="H351" s="64"/>
      <c r="I351" s="174"/>
      <c r="J351" s="64"/>
      <c r="K351" s="64"/>
      <c r="L351" s="62"/>
      <c r="M351" s="220"/>
      <c r="N351" s="43"/>
      <c r="O351" s="43"/>
      <c r="P351" s="43"/>
      <c r="Q351" s="43"/>
      <c r="R351" s="43"/>
      <c r="S351" s="43"/>
      <c r="T351" s="79"/>
      <c r="AT351" s="25" t="s">
        <v>205</v>
      </c>
      <c r="AU351" s="25" t="s">
        <v>79</v>
      </c>
    </row>
    <row r="352" spans="2:51" s="12" customFormat="1" ht="13.5">
      <c r="B352" s="221"/>
      <c r="C352" s="222"/>
      <c r="D352" s="218" t="s">
        <v>207</v>
      </c>
      <c r="E352" s="223" t="s">
        <v>21</v>
      </c>
      <c r="F352" s="224" t="s">
        <v>208</v>
      </c>
      <c r="G352" s="222"/>
      <c r="H352" s="225" t="s">
        <v>21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207</v>
      </c>
      <c r="AU352" s="231" t="s">
        <v>79</v>
      </c>
      <c r="AV352" s="12" t="s">
        <v>77</v>
      </c>
      <c r="AW352" s="12" t="s">
        <v>33</v>
      </c>
      <c r="AX352" s="12" t="s">
        <v>70</v>
      </c>
      <c r="AY352" s="231" t="s">
        <v>195</v>
      </c>
    </row>
    <row r="353" spans="2:51" s="13" customFormat="1" ht="13.5">
      <c r="B353" s="232"/>
      <c r="C353" s="233"/>
      <c r="D353" s="245" t="s">
        <v>207</v>
      </c>
      <c r="E353" s="256" t="s">
        <v>21</v>
      </c>
      <c r="F353" s="257" t="s">
        <v>576</v>
      </c>
      <c r="G353" s="233"/>
      <c r="H353" s="258">
        <v>2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AT353" s="242" t="s">
        <v>207</v>
      </c>
      <c r="AU353" s="242" t="s">
        <v>79</v>
      </c>
      <c r="AV353" s="13" t="s">
        <v>79</v>
      </c>
      <c r="AW353" s="13" t="s">
        <v>33</v>
      </c>
      <c r="AX353" s="13" t="s">
        <v>77</v>
      </c>
      <c r="AY353" s="242" t="s">
        <v>195</v>
      </c>
    </row>
    <row r="354" spans="2:65" s="1" customFormat="1" ht="22.5" customHeight="1">
      <c r="B354" s="42"/>
      <c r="C354" s="206" t="s">
        <v>577</v>
      </c>
      <c r="D354" s="206" t="s">
        <v>198</v>
      </c>
      <c r="E354" s="207" t="s">
        <v>578</v>
      </c>
      <c r="F354" s="208" t="s">
        <v>579</v>
      </c>
      <c r="G354" s="209" t="s">
        <v>214</v>
      </c>
      <c r="H354" s="210">
        <v>2</v>
      </c>
      <c r="I354" s="211"/>
      <c r="J354" s="212">
        <f>ROUND(I354*H354,2)</f>
        <v>0</v>
      </c>
      <c r="K354" s="208" t="s">
        <v>202</v>
      </c>
      <c r="L354" s="62"/>
      <c r="M354" s="213" t="s">
        <v>21</v>
      </c>
      <c r="N354" s="214" t="s">
        <v>41</v>
      </c>
      <c r="O354" s="43"/>
      <c r="P354" s="215">
        <f>O354*H354</f>
        <v>0</v>
      </c>
      <c r="Q354" s="215">
        <v>0</v>
      </c>
      <c r="R354" s="215">
        <f>Q354*H354</f>
        <v>0</v>
      </c>
      <c r="S354" s="215">
        <v>0.028</v>
      </c>
      <c r="T354" s="216">
        <f>S354*H354</f>
        <v>0.056</v>
      </c>
      <c r="AR354" s="25" t="s">
        <v>301</v>
      </c>
      <c r="AT354" s="25" t="s">
        <v>198</v>
      </c>
      <c r="AU354" s="25" t="s">
        <v>79</v>
      </c>
      <c r="AY354" s="25" t="s">
        <v>195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25" t="s">
        <v>77</v>
      </c>
      <c r="BK354" s="217">
        <f>ROUND(I354*H354,2)</f>
        <v>0</v>
      </c>
      <c r="BL354" s="25" t="s">
        <v>301</v>
      </c>
      <c r="BM354" s="25" t="s">
        <v>580</v>
      </c>
    </row>
    <row r="355" spans="2:47" s="1" customFormat="1" ht="27">
      <c r="B355" s="42"/>
      <c r="C355" s="64"/>
      <c r="D355" s="218" t="s">
        <v>205</v>
      </c>
      <c r="E355" s="64"/>
      <c r="F355" s="219" t="s">
        <v>581</v>
      </c>
      <c r="G355" s="64"/>
      <c r="H355" s="64"/>
      <c r="I355" s="174"/>
      <c r="J355" s="64"/>
      <c r="K355" s="64"/>
      <c r="L355" s="62"/>
      <c r="M355" s="220"/>
      <c r="N355" s="43"/>
      <c r="O355" s="43"/>
      <c r="P355" s="43"/>
      <c r="Q355" s="43"/>
      <c r="R355" s="43"/>
      <c r="S355" s="43"/>
      <c r="T355" s="79"/>
      <c r="AT355" s="25" t="s">
        <v>205</v>
      </c>
      <c r="AU355" s="25" t="s">
        <v>79</v>
      </c>
    </row>
    <row r="356" spans="2:51" s="12" customFormat="1" ht="13.5">
      <c r="B356" s="221"/>
      <c r="C356" s="222"/>
      <c r="D356" s="218" t="s">
        <v>207</v>
      </c>
      <c r="E356" s="223" t="s">
        <v>21</v>
      </c>
      <c r="F356" s="224" t="s">
        <v>208</v>
      </c>
      <c r="G356" s="222"/>
      <c r="H356" s="225" t="s">
        <v>21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207</v>
      </c>
      <c r="AU356" s="231" t="s">
        <v>79</v>
      </c>
      <c r="AV356" s="12" t="s">
        <v>77</v>
      </c>
      <c r="AW356" s="12" t="s">
        <v>33</v>
      </c>
      <c r="AX356" s="12" t="s">
        <v>70</v>
      </c>
      <c r="AY356" s="231" t="s">
        <v>195</v>
      </c>
    </row>
    <row r="357" spans="2:51" s="13" customFormat="1" ht="13.5">
      <c r="B357" s="232"/>
      <c r="C357" s="233"/>
      <c r="D357" s="245" t="s">
        <v>207</v>
      </c>
      <c r="E357" s="256" t="s">
        <v>21</v>
      </c>
      <c r="F357" s="257" t="s">
        <v>582</v>
      </c>
      <c r="G357" s="233"/>
      <c r="H357" s="258">
        <v>2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AT357" s="242" t="s">
        <v>207</v>
      </c>
      <c r="AU357" s="242" t="s">
        <v>79</v>
      </c>
      <c r="AV357" s="13" t="s">
        <v>79</v>
      </c>
      <c r="AW357" s="13" t="s">
        <v>33</v>
      </c>
      <c r="AX357" s="13" t="s">
        <v>77</v>
      </c>
      <c r="AY357" s="242" t="s">
        <v>195</v>
      </c>
    </row>
    <row r="358" spans="2:65" s="1" customFormat="1" ht="22.5" customHeight="1">
      <c r="B358" s="42"/>
      <c r="C358" s="206" t="s">
        <v>583</v>
      </c>
      <c r="D358" s="206" t="s">
        <v>198</v>
      </c>
      <c r="E358" s="207" t="s">
        <v>584</v>
      </c>
      <c r="F358" s="208" t="s">
        <v>585</v>
      </c>
      <c r="G358" s="209" t="s">
        <v>214</v>
      </c>
      <c r="H358" s="210">
        <v>2</v>
      </c>
      <c r="I358" s="211"/>
      <c r="J358" s="212">
        <f>ROUND(I358*H358,2)</f>
        <v>0</v>
      </c>
      <c r="K358" s="208" t="s">
        <v>21</v>
      </c>
      <c r="L358" s="62"/>
      <c r="M358" s="213" t="s">
        <v>21</v>
      </c>
      <c r="N358" s="214" t="s">
        <v>41</v>
      </c>
      <c r="O358" s="43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AR358" s="25" t="s">
        <v>301</v>
      </c>
      <c r="AT358" s="25" t="s">
        <v>198</v>
      </c>
      <c r="AU358" s="25" t="s">
        <v>79</v>
      </c>
      <c r="AY358" s="25" t="s">
        <v>195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25" t="s">
        <v>77</v>
      </c>
      <c r="BK358" s="217">
        <f>ROUND(I358*H358,2)</f>
        <v>0</v>
      </c>
      <c r="BL358" s="25" t="s">
        <v>301</v>
      </c>
      <c r="BM358" s="25" t="s">
        <v>586</v>
      </c>
    </row>
    <row r="359" spans="2:47" s="1" customFormat="1" ht="13.5">
      <c r="B359" s="42"/>
      <c r="C359" s="64"/>
      <c r="D359" s="218" t="s">
        <v>205</v>
      </c>
      <c r="E359" s="64"/>
      <c r="F359" s="219" t="s">
        <v>587</v>
      </c>
      <c r="G359" s="64"/>
      <c r="H359" s="64"/>
      <c r="I359" s="174"/>
      <c r="J359" s="64"/>
      <c r="K359" s="64"/>
      <c r="L359" s="62"/>
      <c r="M359" s="220"/>
      <c r="N359" s="43"/>
      <c r="O359" s="43"/>
      <c r="P359" s="43"/>
      <c r="Q359" s="43"/>
      <c r="R359" s="43"/>
      <c r="S359" s="43"/>
      <c r="T359" s="79"/>
      <c r="AT359" s="25" t="s">
        <v>205</v>
      </c>
      <c r="AU359" s="25" t="s">
        <v>79</v>
      </c>
    </row>
    <row r="360" spans="2:51" s="12" customFormat="1" ht="13.5">
      <c r="B360" s="221"/>
      <c r="C360" s="222"/>
      <c r="D360" s="218" t="s">
        <v>207</v>
      </c>
      <c r="E360" s="223" t="s">
        <v>21</v>
      </c>
      <c r="F360" s="224" t="s">
        <v>588</v>
      </c>
      <c r="G360" s="222"/>
      <c r="H360" s="225" t="s">
        <v>21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207</v>
      </c>
      <c r="AU360" s="231" t="s">
        <v>79</v>
      </c>
      <c r="AV360" s="12" t="s">
        <v>77</v>
      </c>
      <c r="AW360" s="12" t="s">
        <v>33</v>
      </c>
      <c r="AX360" s="12" t="s">
        <v>70</v>
      </c>
      <c r="AY360" s="231" t="s">
        <v>195</v>
      </c>
    </row>
    <row r="361" spans="2:51" s="13" customFormat="1" ht="13.5">
      <c r="B361" s="232"/>
      <c r="C361" s="233"/>
      <c r="D361" s="245" t="s">
        <v>207</v>
      </c>
      <c r="E361" s="256" t="s">
        <v>21</v>
      </c>
      <c r="F361" s="257" t="s">
        <v>589</v>
      </c>
      <c r="G361" s="233"/>
      <c r="H361" s="258">
        <v>2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AT361" s="242" t="s">
        <v>207</v>
      </c>
      <c r="AU361" s="242" t="s">
        <v>79</v>
      </c>
      <c r="AV361" s="13" t="s">
        <v>79</v>
      </c>
      <c r="AW361" s="13" t="s">
        <v>33</v>
      </c>
      <c r="AX361" s="13" t="s">
        <v>77</v>
      </c>
      <c r="AY361" s="242" t="s">
        <v>195</v>
      </c>
    </row>
    <row r="362" spans="2:65" s="1" customFormat="1" ht="22.5" customHeight="1">
      <c r="B362" s="42"/>
      <c r="C362" s="206" t="s">
        <v>590</v>
      </c>
      <c r="D362" s="206" t="s">
        <v>198</v>
      </c>
      <c r="E362" s="207" t="s">
        <v>591</v>
      </c>
      <c r="F362" s="208" t="s">
        <v>592</v>
      </c>
      <c r="G362" s="209" t="s">
        <v>214</v>
      </c>
      <c r="H362" s="210">
        <v>3</v>
      </c>
      <c r="I362" s="211"/>
      <c r="J362" s="212">
        <f>ROUND(I362*H362,2)</f>
        <v>0</v>
      </c>
      <c r="K362" s="208" t="s">
        <v>21</v>
      </c>
      <c r="L362" s="62"/>
      <c r="M362" s="213" t="s">
        <v>21</v>
      </c>
      <c r="N362" s="214" t="s">
        <v>41</v>
      </c>
      <c r="O362" s="43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AR362" s="25" t="s">
        <v>301</v>
      </c>
      <c r="AT362" s="25" t="s">
        <v>198</v>
      </c>
      <c r="AU362" s="25" t="s">
        <v>79</v>
      </c>
      <c r="AY362" s="25" t="s">
        <v>195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25" t="s">
        <v>77</v>
      </c>
      <c r="BK362" s="217">
        <f>ROUND(I362*H362,2)</f>
        <v>0</v>
      </c>
      <c r="BL362" s="25" t="s">
        <v>301</v>
      </c>
      <c r="BM362" s="25" t="s">
        <v>593</v>
      </c>
    </row>
    <row r="363" spans="2:47" s="1" customFormat="1" ht="13.5">
      <c r="B363" s="42"/>
      <c r="C363" s="64"/>
      <c r="D363" s="218" t="s">
        <v>205</v>
      </c>
      <c r="E363" s="64"/>
      <c r="F363" s="219" t="s">
        <v>594</v>
      </c>
      <c r="G363" s="64"/>
      <c r="H363" s="64"/>
      <c r="I363" s="174"/>
      <c r="J363" s="64"/>
      <c r="K363" s="64"/>
      <c r="L363" s="62"/>
      <c r="M363" s="220"/>
      <c r="N363" s="43"/>
      <c r="O363" s="43"/>
      <c r="P363" s="43"/>
      <c r="Q363" s="43"/>
      <c r="R363" s="43"/>
      <c r="S363" s="43"/>
      <c r="T363" s="79"/>
      <c r="AT363" s="25" t="s">
        <v>205</v>
      </c>
      <c r="AU363" s="25" t="s">
        <v>79</v>
      </c>
    </row>
    <row r="364" spans="2:51" s="12" customFormat="1" ht="13.5">
      <c r="B364" s="221"/>
      <c r="C364" s="222"/>
      <c r="D364" s="218" t="s">
        <v>207</v>
      </c>
      <c r="E364" s="223" t="s">
        <v>21</v>
      </c>
      <c r="F364" s="224" t="s">
        <v>588</v>
      </c>
      <c r="G364" s="222"/>
      <c r="H364" s="225" t="s">
        <v>21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207</v>
      </c>
      <c r="AU364" s="231" t="s">
        <v>79</v>
      </c>
      <c r="AV364" s="12" t="s">
        <v>77</v>
      </c>
      <c r="AW364" s="12" t="s">
        <v>33</v>
      </c>
      <c r="AX364" s="12" t="s">
        <v>70</v>
      </c>
      <c r="AY364" s="231" t="s">
        <v>195</v>
      </c>
    </row>
    <row r="365" spans="2:51" s="13" customFormat="1" ht="13.5">
      <c r="B365" s="232"/>
      <c r="C365" s="233"/>
      <c r="D365" s="245" t="s">
        <v>207</v>
      </c>
      <c r="E365" s="256" t="s">
        <v>21</v>
      </c>
      <c r="F365" s="257" t="s">
        <v>595</v>
      </c>
      <c r="G365" s="233"/>
      <c r="H365" s="258">
        <v>3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207</v>
      </c>
      <c r="AU365" s="242" t="s">
        <v>79</v>
      </c>
      <c r="AV365" s="13" t="s">
        <v>79</v>
      </c>
      <c r="AW365" s="13" t="s">
        <v>33</v>
      </c>
      <c r="AX365" s="13" t="s">
        <v>77</v>
      </c>
      <c r="AY365" s="242" t="s">
        <v>195</v>
      </c>
    </row>
    <row r="366" spans="2:65" s="1" customFormat="1" ht="22.5" customHeight="1">
      <c r="B366" s="42"/>
      <c r="C366" s="206" t="s">
        <v>596</v>
      </c>
      <c r="D366" s="206" t="s">
        <v>198</v>
      </c>
      <c r="E366" s="207" t="s">
        <v>597</v>
      </c>
      <c r="F366" s="208" t="s">
        <v>598</v>
      </c>
      <c r="G366" s="209" t="s">
        <v>214</v>
      </c>
      <c r="H366" s="210">
        <v>1</v>
      </c>
      <c r="I366" s="211"/>
      <c r="J366" s="212">
        <f>ROUND(I366*H366,2)</f>
        <v>0</v>
      </c>
      <c r="K366" s="208" t="s">
        <v>21</v>
      </c>
      <c r="L366" s="62"/>
      <c r="M366" s="213" t="s">
        <v>21</v>
      </c>
      <c r="N366" s="214" t="s">
        <v>41</v>
      </c>
      <c r="O366" s="43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AR366" s="25" t="s">
        <v>301</v>
      </c>
      <c r="AT366" s="25" t="s">
        <v>198</v>
      </c>
      <c r="AU366" s="25" t="s">
        <v>79</v>
      </c>
      <c r="AY366" s="25" t="s">
        <v>195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77</v>
      </c>
      <c r="BK366" s="217">
        <f>ROUND(I366*H366,2)</f>
        <v>0</v>
      </c>
      <c r="BL366" s="25" t="s">
        <v>301</v>
      </c>
      <c r="BM366" s="25" t="s">
        <v>599</v>
      </c>
    </row>
    <row r="367" spans="2:47" s="1" customFormat="1" ht="13.5">
      <c r="B367" s="42"/>
      <c r="C367" s="64"/>
      <c r="D367" s="218" t="s">
        <v>205</v>
      </c>
      <c r="E367" s="64"/>
      <c r="F367" s="219" t="s">
        <v>598</v>
      </c>
      <c r="G367" s="64"/>
      <c r="H367" s="64"/>
      <c r="I367" s="174"/>
      <c r="J367" s="64"/>
      <c r="K367" s="64"/>
      <c r="L367" s="62"/>
      <c r="M367" s="220"/>
      <c r="N367" s="43"/>
      <c r="O367" s="43"/>
      <c r="P367" s="43"/>
      <c r="Q367" s="43"/>
      <c r="R367" s="43"/>
      <c r="S367" s="43"/>
      <c r="T367" s="79"/>
      <c r="AT367" s="25" t="s">
        <v>205</v>
      </c>
      <c r="AU367" s="25" t="s">
        <v>79</v>
      </c>
    </row>
    <row r="368" spans="2:51" s="12" customFormat="1" ht="13.5">
      <c r="B368" s="221"/>
      <c r="C368" s="222"/>
      <c r="D368" s="218" t="s">
        <v>207</v>
      </c>
      <c r="E368" s="223" t="s">
        <v>21</v>
      </c>
      <c r="F368" s="224" t="s">
        <v>588</v>
      </c>
      <c r="G368" s="222"/>
      <c r="H368" s="225" t="s">
        <v>21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207</v>
      </c>
      <c r="AU368" s="231" t="s">
        <v>79</v>
      </c>
      <c r="AV368" s="12" t="s">
        <v>77</v>
      </c>
      <c r="AW368" s="12" t="s">
        <v>33</v>
      </c>
      <c r="AX368" s="12" t="s">
        <v>70</v>
      </c>
      <c r="AY368" s="231" t="s">
        <v>195</v>
      </c>
    </row>
    <row r="369" spans="2:51" s="13" customFormat="1" ht="13.5">
      <c r="B369" s="232"/>
      <c r="C369" s="233"/>
      <c r="D369" s="245" t="s">
        <v>207</v>
      </c>
      <c r="E369" s="256" t="s">
        <v>21</v>
      </c>
      <c r="F369" s="257" t="s">
        <v>600</v>
      </c>
      <c r="G369" s="233"/>
      <c r="H369" s="258">
        <v>1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AT369" s="242" t="s">
        <v>207</v>
      </c>
      <c r="AU369" s="242" t="s">
        <v>79</v>
      </c>
      <c r="AV369" s="13" t="s">
        <v>79</v>
      </c>
      <c r="AW369" s="13" t="s">
        <v>33</v>
      </c>
      <c r="AX369" s="13" t="s">
        <v>77</v>
      </c>
      <c r="AY369" s="242" t="s">
        <v>195</v>
      </c>
    </row>
    <row r="370" spans="2:65" s="1" customFormat="1" ht="22.5" customHeight="1">
      <c r="B370" s="42"/>
      <c r="C370" s="206" t="s">
        <v>601</v>
      </c>
      <c r="D370" s="206" t="s">
        <v>198</v>
      </c>
      <c r="E370" s="207" t="s">
        <v>602</v>
      </c>
      <c r="F370" s="208" t="s">
        <v>603</v>
      </c>
      <c r="G370" s="209" t="s">
        <v>214</v>
      </c>
      <c r="H370" s="210">
        <v>2</v>
      </c>
      <c r="I370" s="211"/>
      <c r="J370" s="212">
        <f>ROUND(I370*H370,2)</f>
        <v>0</v>
      </c>
      <c r="K370" s="208" t="s">
        <v>21</v>
      </c>
      <c r="L370" s="62"/>
      <c r="M370" s="213" t="s">
        <v>21</v>
      </c>
      <c r="N370" s="214" t="s">
        <v>41</v>
      </c>
      <c r="O370" s="43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AR370" s="25" t="s">
        <v>301</v>
      </c>
      <c r="AT370" s="25" t="s">
        <v>198</v>
      </c>
      <c r="AU370" s="25" t="s">
        <v>79</v>
      </c>
      <c r="AY370" s="25" t="s">
        <v>195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25" t="s">
        <v>77</v>
      </c>
      <c r="BK370" s="217">
        <f>ROUND(I370*H370,2)</f>
        <v>0</v>
      </c>
      <c r="BL370" s="25" t="s">
        <v>301</v>
      </c>
      <c r="BM370" s="25" t="s">
        <v>604</v>
      </c>
    </row>
    <row r="371" spans="2:47" s="1" customFormat="1" ht="13.5">
      <c r="B371" s="42"/>
      <c r="C371" s="64"/>
      <c r="D371" s="218" t="s">
        <v>205</v>
      </c>
      <c r="E371" s="64"/>
      <c r="F371" s="219" t="s">
        <v>605</v>
      </c>
      <c r="G371" s="64"/>
      <c r="H371" s="64"/>
      <c r="I371" s="174"/>
      <c r="J371" s="64"/>
      <c r="K371" s="64"/>
      <c r="L371" s="62"/>
      <c r="M371" s="220"/>
      <c r="N371" s="43"/>
      <c r="O371" s="43"/>
      <c r="P371" s="43"/>
      <c r="Q371" s="43"/>
      <c r="R371" s="43"/>
      <c r="S371" s="43"/>
      <c r="T371" s="79"/>
      <c r="AT371" s="25" t="s">
        <v>205</v>
      </c>
      <c r="AU371" s="25" t="s">
        <v>79</v>
      </c>
    </row>
    <row r="372" spans="2:51" s="12" customFormat="1" ht="13.5">
      <c r="B372" s="221"/>
      <c r="C372" s="222"/>
      <c r="D372" s="218" t="s">
        <v>207</v>
      </c>
      <c r="E372" s="223" t="s">
        <v>21</v>
      </c>
      <c r="F372" s="224" t="s">
        <v>588</v>
      </c>
      <c r="G372" s="222"/>
      <c r="H372" s="225" t="s">
        <v>21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207</v>
      </c>
      <c r="AU372" s="231" t="s">
        <v>79</v>
      </c>
      <c r="AV372" s="12" t="s">
        <v>77</v>
      </c>
      <c r="AW372" s="12" t="s">
        <v>33</v>
      </c>
      <c r="AX372" s="12" t="s">
        <v>70</v>
      </c>
      <c r="AY372" s="231" t="s">
        <v>195</v>
      </c>
    </row>
    <row r="373" spans="2:51" s="13" customFormat="1" ht="13.5">
      <c r="B373" s="232"/>
      <c r="C373" s="233"/>
      <c r="D373" s="245" t="s">
        <v>207</v>
      </c>
      <c r="E373" s="256" t="s">
        <v>21</v>
      </c>
      <c r="F373" s="257" t="s">
        <v>606</v>
      </c>
      <c r="G373" s="233"/>
      <c r="H373" s="258">
        <v>2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AT373" s="242" t="s">
        <v>207</v>
      </c>
      <c r="AU373" s="242" t="s">
        <v>79</v>
      </c>
      <c r="AV373" s="13" t="s">
        <v>79</v>
      </c>
      <c r="AW373" s="13" t="s">
        <v>33</v>
      </c>
      <c r="AX373" s="13" t="s">
        <v>77</v>
      </c>
      <c r="AY373" s="242" t="s">
        <v>195</v>
      </c>
    </row>
    <row r="374" spans="2:65" s="1" customFormat="1" ht="22.5" customHeight="1">
      <c r="B374" s="42"/>
      <c r="C374" s="206" t="s">
        <v>607</v>
      </c>
      <c r="D374" s="206" t="s">
        <v>198</v>
      </c>
      <c r="E374" s="207" t="s">
        <v>608</v>
      </c>
      <c r="F374" s="208" t="s">
        <v>609</v>
      </c>
      <c r="G374" s="209" t="s">
        <v>214</v>
      </c>
      <c r="H374" s="210">
        <v>1</v>
      </c>
      <c r="I374" s="211"/>
      <c r="J374" s="212">
        <f>ROUND(I374*H374,2)</f>
        <v>0</v>
      </c>
      <c r="K374" s="208" t="s">
        <v>21</v>
      </c>
      <c r="L374" s="62"/>
      <c r="M374" s="213" t="s">
        <v>21</v>
      </c>
      <c r="N374" s="214" t="s">
        <v>41</v>
      </c>
      <c r="O374" s="43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AR374" s="25" t="s">
        <v>301</v>
      </c>
      <c r="AT374" s="25" t="s">
        <v>198</v>
      </c>
      <c r="AU374" s="25" t="s">
        <v>79</v>
      </c>
      <c r="AY374" s="25" t="s">
        <v>195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25" t="s">
        <v>77</v>
      </c>
      <c r="BK374" s="217">
        <f>ROUND(I374*H374,2)</f>
        <v>0</v>
      </c>
      <c r="BL374" s="25" t="s">
        <v>301</v>
      </c>
      <c r="BM374" s="25" t="s">
        <v>610</v>
      </c>
    </row>
    <row r="375" spans="2:47" s="1" customFormat="1" ht="13.5">
      <c r="B375" s="42"/>
      <c r="C375" s="64"/>
      <c r="D375" s="218" t="s">
        <v>205</v>
      </c>
      <c r="E375" s="64"/>
      <c r="F375" s="219" t="s">
        <v>611</v>
      </c>
      <c r="G375" s="64"/>
      <c r="H375" s="64"/>
      <c r="I375" s="174"/>
      <c r="J375" s="64"/>
      <c r="K375" s="64"/>
      <c r="L375" s="62"/>
      <c r="M375" s="220"/>
      <c r="N375" s="43"/>
      <c r="O375" s="43"/>
      <c r="P375" s="43"/>
      <c r="Q375" s="43"/>
      <c r="R375" s="43"/>
      <c r="S375" s="43"/>
      <c r="T375" s="79"/>
      <c r="AT375" s="25" t="s">
        <v>205</v>
      </c>
      <c r="AU375" s="25" t="s">
        <v>79</v>
      </c>
    </row>
    <row r="376" spans="2:51" s="12" customFormat="1" ht="13.5">
      <c r="B376" s="221"/>
      <c r="C376" s="222"/>
      <c r="D376" s="218" t="s">
        <v>207</v>
      </c>
      <c r="E376" s="223" t="s">
        <v>21</v>
      </c>
      <c r="F376" s="224" t="s">
        <v>588</v>
      </c>
      <c r="G376" s="222"/>
      <c r="H376" s="225" t="s">
        <v>21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207</v>
      </c>
      <c r="AU376" s="231" t="s">
        <v>79</v>
      </c>
      <c r="AV376" s="12" t="s">
        <v>77</v>
      </c>
      <c r="AW376" s="12" t="s">
        <v>33</v>
      </c>
      <c r="AX376" s="12" t="s">
        <v>70</v>
      </c>
      <c r="AY376" s="231" t="s">
        <v>195</v>
      </c>
    </row>
    <row r="377" spans="2:51" s="13" customFormat="1" ht="13.5">
      <c r="B377" s="232"/>
      <c r="C377" s="233"/>
      <c r="D377" s="245" t="s">
        <v>207</v>
      </c>
      <c r="E377" s="256" t="s">
        <v>21</v>
      </c>
      <c r="F377" s="257" t="s">
        <v>612</v>
      </c>
      <c r="G377" s="233"/>
      <c r="H377" s="258">
        <v>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AT377" s="242" t="s">
        <v>207</v>
      </c>
      <c r="AU377" s="242" t="s">
        <v>79</v>
      </c>
      <c r="AV377" s="13" t="s">
        <v>79</v>
      </c>
      <c r="AW377" s="13" t="s">
        <v>33</v>
      </c>
      <c r="AX377" s="13" t="s">
        <v>77</v>
      </c>
      <c r="AY377" s="242" t="s">
        <v>195</v>
      </c>
    </row>
    <row r="378" spans="2:65" s="1" customFormat="1" ht="22.5" customHeight="1">
      <c r="B378" s="42"/>
      <c r="C378" s="206" t="s">
        <v>613</v>
      </c>
      <c r="D378" s="206" t="s">
        <v>198</v>
      </c>
      <c r="E378" s="207" t="s">
        <v>614</v>
      </c>
      <c r="F378" s="208" t="s">
        <v>615</v>
      </c>
      <c r="G378" s="209" t="s">
        <v>616</v>
      </c>
      <c r="H378" s="210">
        <v>1</v>
      </c>
      <c r="I378" s="211"/>
      <c r="J378" s="212">
        <f>ROUND(I378*H378,2)</f>
        <v>0</v>
      </c>
      <c r="K378" s="208" t="s">
        <v>21</v>
      </c>
      <c r="L378" s="62"/>
      <c r="M378" s="213" t="s">
        <v>21</v>
      </c>
      <c r="N378" s="214" t="s">
        <v>41</v>
      </c>
      <c r="O378" s="43"/>
      <c r="P378" s="215">
        <f>O378*H378</f>
        <v>0</v>
      </c>
      <c r="Q378" s="215">
        <v>0</v>
      </c>
      <c r="R378" s="215">
        <f>Q378*H378</f>
        <v>0</v>
      </c>
      <c r="S378" s="215">
        <v>0</v>
      </c>
      <c r="T378" s="216">
        <f>S378*H378</f>
        <v>0</v>
      </c>
      <c r="AR378" s="25" t="s">
        <v>301</v>
      </c>
      <c r="AT378" s="25" t="s">
        <v>198</v>
      </c>
      <c r="AU378" s="25" t="s">
        <v>79</v>
      </c>
      <c r="AY378" s="25" t="s">
        <v>195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25" t="s">
        <v>77</v>
      </c>
      <c r="BK378" s="217">
        <f>ROUND(I378*H378,2)</f>
        <v>0</v>
      </c>
      <c r="BL378" s="25" t="s">
        <v>301</v>
      </c>
      <c r="BM378" s="25" t="s">
        <v>617</v>
      </c>
    </row>
    <row r="379" spans="2:47" s="1" customFormat="1" ht="13.5">
      <c r="B379" s="42"/>
      <c r="C379" s="64"/>
      <c r="D379" s="245" t="s">
        <v>205</v>
      </c>
      <c r="E379" s="64"/>
      <c r="F379" s="255" t="s">
        <v>615</v>
      </c>
      <c r="G379" s="64"/>
      <c r="H379" s="64"/>
      <c r="I379" s="174"/>
      <c r="J379" s="64"/>
      <c r="K379" s="64"/>
      <c r="L379" s="62"/>
      <c r="M379" s="220"/>
      <c r="N379" s="43"/>
      <c r="O379" s="43"/>
      <c r="P379" s="43"/>
      <c r="Q379" s="43"/>
      <c r="R379" s="43"/>
      <c r="S379" s="43"/>
      <c r="T379" s="79"/>
      <c r="AT379" s="25" t="s">
        <v>205</v>
      </c>
      <c r="AU379" s="25" t="s">
        <v>79</v>
      </c>
    </row>
    <row r="380" spans="2:65" s="1" customFormat="1" ht="22.5" customHeight="1">
      <c r="B380" s="42"/>
      <c r="C380" s="206" t="s">
        <v>618</v>
      </c>
      <c r="D380" s="206" t="s">
        <v>198</v>
      </c>
      <c r="E380" s="207" t="s">
        <v>619</v>
      </c>
      <c r="F380" s="208" t="s">
        <v>620</v>
      </c>
      <c r="G380" s="209" t="s">
        <v>539</v>
      </c>
      <c r="H380" s="284"/>
      <c r="I380" s="211"/>
      <c r="J380" s="212">
        <f>ROUND(I380*H380,2)</f>
        <v>0</v>
      </c>
      <c r="K380" s="208" t="s">
        <v>202</v>
      </c>
      <c r="L380" s="62"/>
      <c r="M380" s="213" t="s">
        <v>21</v>
      </c>
      <c r="N380" s="214" t="s">
        <v>41</v>
      </c>
      <c r="O380" s="43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AR380" s="25" t="s">
        <v>301</v>
      </c>
      <c r="AT380" s="25" t="s">
        <v>198</v>
      </c>
      <c r="AU380" s="25" t="s">
        <v>79</v>
      </c>
      <c r="AY380" s="25" t="s">
        <v>195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77</v>
      </c>
      <c r="BK380" s="217">
        <f>ROUND(I380*H380,2)</f>
        <v>0</v>
      </c>
      <c r="BL380" s="25" t="s">
        <v>301</v>
      </c>
      <c r="BM380" s="25" t="s">
        <v>621</v>
      </c>
    </row>
    <row r="381" spans="2:47" s="1" customFormat="1" ht="27">
      <c r="B381" s="42"/>
      <c r="C381" s="64"/>
      <c r="D381" s="218" t="s">
        <v>205</v>
      </c>
      <c r="E381" s="64"/>
      <c r="F381" s="219" t="s">
        <v>622</v>
      </c>
      <c r="G381" s="64"/>
      <c r="H381" s="64"/>
      <c r="I381" s="174"/>
      <c r="J381" s="64"/>
      <c r="K381" s="64"/>
      <c r="L381" s="62"/>
      <c r="M381" s="220"/>
      <c r="N381" s="43"/>
      <c r="O381" s="43"/>
      <c r="P381" s="43"/>
      <c r="Q381" s="43"/>
      <c r="R381" s="43"/>
      <c r="S381" s="43"/>
      <c r="T381" s="79"/>
      <c r="AT381" s="25" t="s">
        <v>205</v>
      </c>
      <c r="AU381" s="25" t="s">
        <v>79</v>
      </c>
    </row>
    <row r="382" spans="2:63" s="11" customFormat="1" ht="29.85" customHeight="1">
      <c r="B382" s="189"/>
      <c r="C382" s="190"/>
      <c r="D382" s="203" t="s">
        <v>69</v>
      </c>
      <c r="E382" s="204" t="s">
        <v>623</v>
      </c>
      <c r="F382" s="204" t="s">
        <v>624</v>
      </c>
      <c r="G382" s="190"/>
      <c r="H382" s="190"/>
      <c r="I382" s="193"/>
      <c r="J382" s="205">
        <f>BK382</f>
        <v>0</v>
      </c>
      <c r="K382" s="190"/>
      <c r="L382" s="195"/>
      <c r="M382" s="196"/>
      <c r="N382" s="197"/>
      <c r="O382" s="197"/>
      <c r="P382" s="198">
        <f>SUM(P383:P438)</f>
        <v>0</v>
      </c>
      <c r="Q382" s="197"/>
      <c r="R382" s="198">
        <f>SUM(R383:R438)</f>
        <v>1.1356686</v>
      </c>
      <c r="S382" s="197"/>
      <c r="T382" s="199">
        <f>SUM(T383:T438)</f>
        <v>1.8402302599999998</v>
      </c>
      <c r="AR382" s="200" t="s">
        <v>79</v>
      </c>
      <c r="AT382" s="201" t="s">
        <v>69</v>
      </c>
      <c r="AU382" s="201" t="s">
        <v>77</v>
      </c>
      <c r="AY382" s="200" t="s">
        <v>195</v>
      </c>
      <c r="BK382" s="202">
        <f>SUM(BK383:BK438)</f>
        <v>0</v>
      </c>
    </row>
    <row r="383" spans="2:65" s="1" customFormat="1" ht="22.5" customHeight="1">
      <c r="B383" s="42"/>
      <c r="C383" s="206" t="s">
        <v>625</v>
      </c>
      <c r="D383" s="206" t="s">
        <v>198</v>
      </c>
      <c r="E383" s="207" t="s">
        <v>626</v>
      </c>
      <c r="F383" s="208" t="s">
        <v>627</v>
      </c>
      <c r="G383" s="209" t="s">
        <v>351</v>
      </c>
      <c r="H383" s="210">
        <v>5.3</v>
      </c>
      <c r="I383" s="211"/>
      <c r="J383" s="212">
        <f>ROUND(I383*H383,2)</f>
        <v>0</v>
      </c>
      <c r="K383" s="208" t="s">
        <v>202</v>
      </c>
      <c r="L383" s="62"/>
      <c r="M383" s="213" t="s">
        <v>21</v>
      </c>
      <c r="N383" s="214" t="s">
        <v>41</v>
      </c>
      <c r="O383" s="43"/>
      <c r="P383" s="215">
        <f>O383*H383</f>
        <v>0</v>
      </c>
      <c r="Q383" s="215">
        <v>0</v>
      </c>
      <c r="R383" s="215">
        <f>Q383*H383</f>
        <v>0</v>
      </c>
      <c r="S383" s="215">
        <v>0.01174</v>
      </c>
      <c r="T383" s="216">
        <f>S383*H383</f>
        <v>0.062222</v>
      </c>
      <c r="AR383" s="25" t="s">
        <v>301</v>
      </c>
      <c r="AT383" s="25" t="s">
        <v>198</v>
      </c>
      <c r="AU383" s="25" t="s">
        <v>79</v>
      </c>
      <c r="AY383" s="25" t="s">
        <v>195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25" t="s">
        <v>77</v>
      </c>
      <c r="BK383" s="217">
        <f>ROUND(I383*H383,2)</f>
        <v>0</v>
      </c>
      <c r="BL383" s="25" t="s">
        <v>301</v>
      </c>
      <c r="BM383" s="25" t="s">
        <v>628</v>
      </c>
    </row>
    <row r="384" spans="2:47" s="1" customFormat="1" ht="13.5">
      <c r="B384" s="42"/>
      <c r="C384" s="64"/>
      <c r="D384" s="218" t="s">
        <v>205</v>
      </c>
      <c r="E384" s="64"/>
      <c r="F384" s="219" t="s">
        <v>627</v>
      </c>
      <c r="G384" s="64"/>
      <c r="H384" s="64"/>
      <c r="I384" s="174"/>
      <c r="J384" s="64"/>
      <c r="K384" s="64"/>
      <c r="L384" s="62"/>
      <c r="M384" s="220"/>
      <c r="N384" s="43"/>
      <c r="O384" s="43"/>
      <c r="P384" s="43"/>
      <c r="Q384" s="43"/>
      <c r="R384" s="43"/>
      <c r="S384" s="43"/>
      <c r="T384" s="79"/>
      <c r="AT384" s="25" t="s">
        <v>205</v>
      </c>
      <c r="AU384" s="25" t="s">
        <v>79</v>
      </c>
    </row>
    <row r="385" spans="2:51" s="12" customFormat="1" ht="13.5">
      <c r="B385" s="221"/>
      <c r="C385" s="222"/>
      <c r="D385" s="218" t="s">
        <v>207</v>
      </c>
      <c r="E385" s="223" t="s">
        <v>21</v>
      </c>
      <c r="F385" s="224" t="s">
        <v>208</v>
      </c>
      <c r="G385" s="222"/>
      <c r="H385" s="225" t="s">
        <v>21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207</v>
      </c>
      <c r="AU385" s="231" t="s">
        <v>79</v>
      </c>
      <c r="AV385" s="12" t="s">
        <v>77</v>
      </c>
      <c r="AW385" s="12" t="s">
        <v>33</v>
      </c>
      <c r="AX385" s="12" t="s">
        <v>70</v>
      </c>
      <c r="AY385" s="231" t="s">
        <v>195</v>
      </c>
    </row>
    <row r="386" spans="2:51" s="13" customFormat="1" ht="13.5">
      <c r="B386" s="232"/>
      <c r="C386" s="233"/>
      <c r="D386" s="245" t="s">
        <v>207</v>
      </c>
      <c r="E386" s="256" t="s">
        <v>21</v>
      </c>
      <c r="F386" s="257" t="s">
        <v>629</v>
      </c>
      <c r="G386" s="233"/>
      <c r="H386" s="258">
        <v>5.3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207</v>
      </c>
      <c r="AU386" s="242" t="s">
        <v>79</v>
      </c>
      <c r="AV386" s="13" t="s">
        <v>79</v>
      </c>
      <c r="AW386" s="13" t="s">
        <v>33</v>
      </c>
      <c r="AX386" s="13" t="s">
        <v>77</v>
      </c>
      <c r="AY386" s="242" t="s">
        <v>195</v>
      </c>
    </row>
    <row r="387" spans="2:65" s="1" customFormat="1" ht="22.5" customHeight="1">
      <c r="B387" s="42"/>
      <c r="C387" s="206" t="s">
        <v>630</v>
      </c>
      <c r="D387" s="206" t="s">
        <v>198</v>
      </c>
      <c r="E387" s="207" t="s">
        <v>631</v>
      </c>
      <c r="F387" s="208" t="s">
        <v>632</v>
      </c>
      <c r="G387" s="209" t="s">
        <v>250</v>
      </c>
      <c r="H387" s="210">
        <v>21.378</v>
      </c>
      <c r="I387" s="211"/>
      <c r="J387" s="212">
        <f>ROUND(I387*H387,2)</f>
        <v>0</v>
      </c>
      <c r="K387" s="208" t="s">
        <v>202</v>
      </c>
      <c r="L387" s="62"/>
      <c r="M387" s="213" t="s">
        <v>21</v>
      </c>
      <c r="N387" s="214" t="s">
        <v>41</v>
      </c>
      <c r="O387" s="43"/>
      <c r="P387" s="215">
        <f>O387*H387</f>
        <v>0</v>
      </c>
      <c r="Q387" s="215">
        <v>0</v>
      </c>
      <c r="R387" s="215">
        <f>Q387*H387</f>
        <v>0</v>
      </c>
      <c r="S387" s="215">
        <v>0.08317</v>
      </c>
      <c r="T387" s="216">
        <f>S387*H387</f>
        <v>1.7780082599999998</v>
      </c>
      <c r="AR387" s="25" t="s">
        <v>301</v>
      </c>
      <c r="AT387" s="25" t="s">
        <v>198</v>
      </c>
      <c r="AU387" s="25" t="s">
        <v>79</v>
      </c>
      <c r="AY387" s="25" t="s">
        <v>195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25" t="s">
        <v>77</v>
      </c>
      <c r="BK387" s="217">
        <f>ROUND(I387*H387,2)</f>
        <v>0</v>
      </c>
      <c r="BL387" s="25" t="s">
        <v>301</v>
      </c>
      <c r="BM387" s="25" t="s">
        <v>633</v>
      </c>
    </row>
    <row r="388" spans="2:47" s="1" customFormat="1" ht="13.5">
      <c r="B388" s="42"/>
      <c r="C388" s="64"/>
      <c r="D388" s="218" t="s">
        <v>205</v>
      </c>
      <c r="E388" s="64"/>
      <c r="F388" s="219" t="s">
        <v>632</v>
      </c>
      <c r="G388" s="64"/>
      <c r="H388" s="64"/>
      <c r="I388" s="174"/>
      <c r="J388" s="64"/>
      <c r="K388" s="64"/>
      <c r="L388" s="62"/>
      <c r="M388" s="220"/>
      <c r="N388" s="43"/>
      <c r="O388" s="43"/>
      <c r="P388" s="43"/>
      <c r="Q388" s="43"/>
      <c r="R388" s="43"/>
      <c r="S388" s="43"/>
      <c r="T388" s="79"/>
      <c r="AT388" s="25" t="s">
        <v>205</v>
      </c>
      <c r="AU388" s="25" t="s">
        <v>79</v>
      </c>
    </row>
    <row r="389" spans="2:51" s="12" customFormat="1" ht="13.5">
      <c r="B389" s="221"/>
      <c r="C389" s="222"/>
      <c r="D389" s="218" t="s">
        <v>207</v>
      </c>
      <c r="E389" s="223" t="s">
        <v>21</v>
      </c>
      <c r="F389" s="224" t="s">
        <v>208</v>
      </c>
      <c r="G389" s="222"/>
      <c r="H389" s="225" t="s">
        <v>21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207</v>
      </c>
      <c r="AU389" s="231" t="s">
        <v>79</v>
      </c>
      <c r="AV389" s="12" t="s">
        <v>77</v>
      </c>
      <c r="AW389" s="12" t="s">
        <v>33</v>
      </c>
      <c r="AX389" s="12" t="s">
        <v>70</v>
      </c>
      <c r="AY389" s="231" t="s">
        <v>195</v>
      </c>
    </row>
    <row r="390" spans="2:51" s="13" customFormat="1" ht="13.5">
      <c r="B390" s="232"/>
      <c r="C390" s="233"/>
      <c r="D390" s="218" t="s">
        <v>207</v>
      </c>
      <c r="E390" s="234" t="s">
        <v>21</v>
      </c>
      <c r="F390" s="235" t="s">
        <v>469</v>
      </c>
      <c r="G390" s="233"/>
      <c r="H390" s="236">
        <v>9.283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AT390" s="242" t="s">
        <v>207</v>
      </c>
      <c r="AU390" s="242" t="s">
        <v>79</v>
      </c>
      <c r="AV390" s="13" t="s">
        <v>79</v>
      </c>
      <c r="AW390" s="13" t="s">
        <v>33</v>
      </c>
      <c r="AX390" s="13" t="s">
        <v>70</v>
      </c>
      <c r="AY390" s="242" t="s">
        <v>195</v>
      </c>
    </row>
    <row r="391" spans="2:51" s="13" customFormat="1" ht="13.5">
      <c r="B391" s="232"/>
      <c r="C391" s="233"/>
      <c r="D391" s="218" t="s">
        <v>207</v>
      </c>
      <c r="E391" s="234" t="s">
        <v>21</v>
      </c>
      <c r="F391" s="235" t="s">
        <v>470</v>
      </c>
      <c r="G391" s="233"/>
      <c r="H391" s="236">
        <v>12.095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AT391" s="242" t="s">
        <v>207</v>
      </c>
      <c r="AU391" s="242" t="s">
        <v>79</v>
      </c>
      <c r="AV391" s="13" t="s">
        <v>79</v>
      </c>
      <c r="AW391" s="13" t="s">
        <v>33</v>
      </c>
      <c r="AX391" s="13" t="s">
        <v>70</v>
      </c>
      <c r="AY391" s="242" t="s">
        <v>195</v>
      </c>
    </row>
    <row r="392" spans="2:51" s="14" customFormat="1" ht="13.5">
      <c r="B392" s="243"/>
      <c r="C392" s="244"/>
      <c r="D392" s="245" t="s">
        <v>207</v>
      </c>
      <c r="E392" s="246" t="s">
        <v>21</v>
      </c>
      <c r="F392" s="247" t="s">
        <v>211</v>
      </c>
      <c r="G392" s="244"/>
      <c r="H392" s="248">
        <v>21.378</v>
      </c>
      <c r="I392" s="249"/>
      <c r="J392" s="244"/>
      <c r="K392" s="244"/>
      <c r="L392" s="250"/>
      <c r="M392" s="251"/>
      <c r="N392" s="252"/>
      <c r="O392" s="252"/>
      <c r="P392" s="252"/>
      <c r="Q392" s="252"/>
      <c r="R392" s="252"/>
      <c r="S392" s="252"/>
      <c r="T392" s="253"/>
      <c r="AT392" s="254" t="s">
        <v>207</v>
      </c>
      <c r="AU392" s="254" t="s">
        <v>79</v>
      </c>
      <c r="AV392" s="14" t="s">
        <v>203</v>
      </c>
      <c r="AW392" s="14" t="s">
        <v>33</v>
      </c>
      <c r="AX392" s="14" t="s">
        <v>77</v>
      </c>
      <c r="AY392" s="254" t="s">
        <v>195</v>
      </c>
    </row>
    <row r="393" spans="2:65" s="1" customFormat="1" ht="31.5" customHeight="1">
      <c r="B393" s="42"/>
      <c r="C393" s="206" t="s">
        <v>634</v>
      </c>
      <c r="D393" s="206" t="s">
        <v>198</v>
      </c>
      <c r="E393" s="207" t="s">
        <v>635</v>
      </c>
      <c r="F393" s="208" t="s">
        <v>636</v>
      </c>
      <c r="G393" s="209" t="s">
        <v>250</v>
      </c>
      <c r="H393" s="210">
        <v>22.44</v>
      </c>
      <c r="I393" s="211"/>
      <c r="J393" s="212">
        <f>ROUND(I393*H393,2)</f>
        <v>0</v>
      </c>
      <c r="K393" s="208" t="s">
        <v>202</v>
      </c>
      <c r="L393" s="62"/>
      <c r="M393" s="213" t="s">
        <v>21</v>
      </c>
      <c r="N393" s="214" t="s">
        <v>41</v>
      </c>
      <c r="O393" s="43"/>
      <c r="P393" s="215">
        <f>O393*H393</f>
        <v>0</v>
      </c>
      <c r="Q393" s="215">
        <v>0.009</v>
      </c>
      <c r="R393" s="215">
        <f>Q393*H393</f>
        <v>0.20196</v>
      </c>
      <c r="S393" s="215">
        <v>0</v>
      </c>
      <c r="T393" s="216">
        <f>S393*H393</f>
        <v>0</v>
      </c>
      <c r="AR393" s="25" t="s">
        <v>301</v>
      </c>
      <c r="AT393" s="25" t="s">
        <v>198</v>
      </c>
      <c r="AU393" s="25" t="s">
        <v>79</v>
      </c>
      <c r="AY393" s="25" t="s">
        <v>195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25" t="s">
        <v>77</v>
      </c>
      <c r="BK393" s="217">
        <f>ROUND(I393*H393,2)</f>
        <v>0</v>
      </c>
      <c r="BL393" s="25" t="s">
        <v>301</v>
      </c>
      <c r="BM393" s="25" t="s">
        <v>637</v>
      </c>
    </row>
    <row r="394" spans="2:47" s="1" customFormat="1" ht="27">
      <c r="B394" s="42"/>
      <c r="C394" s="64"/>
      <c r="D394" s="218" t="s">
        <v>205</v>
      </c>
      <c r="E394" s="64"/>
      <c r="F394" s="219" t="s">
        <v>638</v>
      </c>
      <c r="G394" s="64"/>
      <c r="H394" s="64"/>
      <c r="I394" s="174"/>
      <c r="J394" s="64"/>
      <c r="K394" s="64"/>
      <c r="L394" s="62"/>
      <c r="M394" s="220"/>
      <c r="N394" s="43"/>
      <c r="O394" s="43"/>
      <c r="P394" s="43"/>
      <c r="Q394" s="43"/>
      <c r="R394" s="43"/>
      <c r="S394" s="43"/>
      <c r="T394" s="79"/>
      <c r="AT394" s="25" t="s">
        <v>205</v>
      </c>
      <c r="AU394" s="25" t="s">
        <v>79</v>
      </c>
    </row>
    <row r="395" spans="2:51" s="12" customFormat="1" ht="13.5">
      <c r="B395" s="221"/>
      <c r="C395" s="222"/>
      <c r="D395" s="218" t="s">
        <v>207</v>
      </c>
      <c r="E395" s="223" t="s">
        <v>21</v>
      </c>
      <c r="F395" s="224" t="s">
        <v>253</v>
      </c>
      <c r="G395" s="222"/>
      <c r="H395" s="225" t="s">
        <v>21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207</v>
      </c>
      <c r="AU395" s="231" t="s">
        <v>79</v>
      </c>
      <c r="AV395" s="12" t="s">
        <v>77</v>
      </c>
      <c r="AW395" s="12" t="s">
        <v>33</v>
      </c>
      <c r="AX395" s="12" t="s">
        <v>70</v>
      </c>
      <c r="AY395" s="231" t="s">
        <v>195</v>
      </c>
    </row>
    <row r="396" spans="2:51" s="13" customFormat="1" ht="13.5">
      <c r="B396" s="232"/>
      <c r="C396" s="233"/>
      <c r="D396" s="218" t="s">
        <v>207</v>
      </c>
      <c r="E396" s="234" t="s">
        <v>21</v>
      </c>
      <c r="F396" s="235" t="s">
        <v>639</v>
      </c>
      <c r="G396" s="233"/>
      <c r="H396" s="236">
        <v>2.96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AT396" s="242" t="s">
        <v>207</v>
      </c>
      <c r="AU396" s="242" t="s">
        <v>79</v>
      </c>
      <c r="AV396" s="13" t="s">
        <v>79</v>
      </c>
      <c r="AW396" s="13" t="s">
        <v>33</v>
      </c>
      <c r="AX396" s="13" t="s">
        <v>70</v>
      </c>
      <c r="AY396" s="242" t="s">
        <v>195</v>
      </c>
    </row>
    <row r="397" spans="2:51" s="13" customFormat="1" ht="13.5">
      <c r="B397" s="232"/>
      <c r="C397" s="233"/>
      <c r="D397" s="218" t="s">
        <v>207</v>
      </c>
      <c r="E397" s="234" t="s">
        <v>21</v>
      </c>
      <c r="F397" s="235" t="s">
        <v>640</v>
      </c>
      <c r="G397" s="233"/>
      <c r="H397" s="236">
        <v>12.63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AT397" s="242" t="s">
        <v>207</v>
      </c>
      <c r="AU397" s="242" t="s">
        <v>79</v>
      </c>
      <c r="AV397" s="13" t="s">
        <v>79</v>
      </c>
      <c r="AW397" s="13" t="s">
        <v>33</v>
      </c>
      <c r="AX397" s="13" t="s">
        <v>70</v>
      </c>
      <c r="AY397" s="242" t="s">
        <v>195</v>
      </c>
    </row>
    <row r="398" spans="2:51" s="13" customFormat="1" ht="13.5">
      <c r="B398" s="232"/>
      <c r="C398" s="233"/>
      <c r="D398" s="218" t="s">
        <v>207</v>
      </c>
      <c r="E398" s="234" t="s">
        <v>21</v>
      </c>
      <c r="F398" s="235" t="s">
        <v>641</v>
      </c>
      <c r="G398" s="233"/>
      <c r="H398" s="236">
        <v>4.41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AT398" s="242" t="s">
        <v>207</v>
      </c>
      <c r="AU398" s="242" t="s">
        <v>79</v>
      </c>
      <c r="AV398" s="13" t="s">
        <v>79</v>
      </c>
      <c r="AW398" s="13" t="s">
        <v>33</v>
      </c>
      <c r="AX398" s="13" t="s">
        <v>70</v>
      </c>
      <c r="AY398" s="242" t="s">
        <v>195</v>
      </c>
    </row>
    <row r="399" spans="2:51" s="13" customFormat="1" ht="13.5">
      <c r="B399" s="232"/>
      <c r="C399" s="233"/>
      <c r="D399" s="218" t="s">
        <v>207</v>
      </c>
      <c r="E399" s="234" t="s">
        <v>21</v>
      </c>
      <c r="F399" s="235" t="s">
        <v>642</v>
      </c>
      <c r="G399" s="233"/>
      <c r="H399" s="236">
        <v>2.44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AT399" s="242" t="s">
        <v>207</v>
      </c>
      <c r="AU399" s="242" t="s">
        <v>79</v>
      </c>
      <c r="AV399" s="13" t="s">
        <v>79</v>
      </c>
      <c r="AW399" s="13" t="s">
        <v>33</v>
      </c>
      <c r="AX399" s="13" t="s">
        <v>70</v>
      </c>
      <c r="AY399" s="242" t="s">
        <v>195</v>
      </c>
    </row>
    <row r="400" spans="2:51" s="14" customFormat="1" ht="13.5">
      <c r="B400" s="243"/>
      <c r="C400" s="244"/>
      <c r="D400" s="245" t="s">
        <v>207</v>
      </c>
      <c r="E400" s="246" t="s">
        <v>141</v>
      </c>
      <c r="F400" s="247" t="s">
        <v>211</v>
      </c>
      <c r="G400" s="244"/>
      <c r="H400" s="248">
        <v>22.44</v>
      </c>
      <c r="I400" s="249"/>
      <c r="J400" s="244"/>
      <c r="K400" s="244"/>
      <c r="L400" s="250"/>
      <c r="M400" s="251"/>
      <c r="N400" s="252"/>
      <c r="O400" s="252"/>
      <c r="P400" s="252"/>
      <c r="Q400" s="252"/>
      <c r="R400" s="252"/>
      <c r="S400" s="252"/>
      <c r="T400" s="253"/>
      <c r="AT400" s="254" t="s">
        <v>207</v>
      </c>
      <c r="AU400" s="254" t="s">
        <v>79</v>
      </c>
      <c r="AV400" s="14" t="s">
        <v>203</v>
      </c>
      <c r="AW400" s="14" t="s">
        <v>33</v>
      </c>
      <c r="AX400" s="14" t="s">
        <v>77</v>
      </c>
      <c r="AY400" s="254" t="s">
        <v>195</v>
      </c>
    </row>
    <row r="401" spans="2:65" s="1" customFormat="1" ht="22.5" customHeight="1">
      <c r="B401" s="42"/>
      <c r="C401" s="260" t="s">
        <v>643</v>
      </c>
      <c r="D401" s="260" t="s">
        <v>233</v>
      </c>
      <c r="E401" s="261" t="s">
        <v>644</v>
      </c>
      <c r="F401" s="262" t="s">
        <v>645</v>
      </c>
      <c r="G401" s="263" t="s">
        <v>250</v>
      </c>
      <c r="H401" s="264">
        <v>25.806</v>
      </c>
      <c r="I401" s="265"/>
      <c r="J401" s="266">
        <f>ROUND(I401*H401,2)</f>
        <v>0</v>
      </c>
      <c r="K401" s="262" t="s">
        <v>202</v>
      </c>
      <c r="L401" s="267"/>
      <c r="M401" s="268" t="s">
        <v>21</v>
      </c>
      <c r="N401" s="269" t="s">
        <v>41</v>
      </c>
      <c r="O401" s="43"/>
      <c r="P401" s="215">
        <f>O401*H401</f>
        <v>0</v>
      </c>
      <c r="Q401" s="215">
        <v>0.025</v>
      </c>
      <c r="R401" s="215">
        <f>Q401*H401</f>
        <v>0.6451500000000001</v>
      </c>
      <c r="S401" s="215">
        <v>0</v>
      </c>
      <c r="T401" s="216">
        <f>S401*H401</f>
        <v>0</v>
      </c>
      <c r="AR401" s="25" t="s">
        <v>403</v>
      </c>
      <c r="AT401" s="25" t="s">
        <v>233</v>
      </c>
      <c r="AU401" s="25" t="s">
        <v>79</v>
      </c>
      <c r="AY401" s="25" t="s">
        <v>195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25" t="s">
        <v>77</v>
      </c>
      <c r="BK401" s="217">
        <f>ROUND(I401*H401,2)</f>
        <v>0</v>
      </c>
      <c r="BL401" s="25" t="s">
        <v>301</v>
      </c>
      <c r="BM401" s="25" t="s">
        <v>646</v>
      </c>
    </row>
    <row r="402" spans="2:47" s="1" customFormat="1" ht="13.5">
      <c r="B402" s="42"/>
      <c r="C402" s="64"/>
      <c r="D402" s="218" t="s">
        <v>205</v>
      </c>
      <c r="E402" s="64"/>
      <c r="F402" s="219" t="s">
        <v>645</v>
      </c>
      <c r="G402" s="64"/>
      <c r="H402" s="64"/>
      <c r="I402" s="174"/>
      <c r="J402" s="64"/>
      <c r="K402" s="64"/>
      <c r="L402" s="62"/>
      <c r="M402" s="220"/>
      <c r="N402" s="43"/>
      <c r="O402" s="43"/>
      <c r="P402" s="43"/>
      <c r="Q402" s="43"/>
      <c r="R402" s="43"/>
      <c r="S402" s="43"/>
      <c r="T402" s="79"/>
      <c r="AT402" s="25" t="s">
        <v>205</v>
      </c>
      <c r="AU402" s="25" t="s">
        <v>79</v>
      </c>
    </row>
    <row r="403" spans="2:51" s="13" customFormat="1" ht="13.5">
      <c r="B403" s="232"/>
      <c r="C403" s="233"/>
      <c r="D403" s="245" t="s">
        <v>207</v>
      </c>
      <c r="E403" s="233"/>
      <c r="F403" s="257" t="s">
        <v>647</v>
      </c>
      <c r="G403" s="233"/>
      <c r="H403" s="258">
        <v>25.806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AT403" s="242" t="s">
        <v>207</v>
      </c>
      <c r="AU403" s="242" t="s">
        <v>79</v>
      </c>
      <c r="AV403" s="13" t="s">
        <v>79</v>
      </c>
      <c r="AW403" s="13" t="s">
        <v>6</v>
      </c>
      <c r="AX403" s="13" t="s">
        <v>77</v>
      </c>
      <c r="AY403" s="242" t="s">
        <v>195</v>
      </c>
    </row>
    <row r="404" spans="2:65" s="1" customFormat="1" ht="22.5" customHeight="1">
      <c r="B404" s="42"/>
      <c r="C404" s="206" t="s">
        <v>648</v>
      </c>
      <c r="D404" s="206" t="s">
        <v>198</v>
      </c>
      <c r="E404" s="207" t="s">
        <v>649</v>
      </c>
      <c r="F404" s="208" t="s">
        <v>650</v>
      </c>
      <c r="G404" s="209" t="s">
        <v>250</v>
      </c>
      <c r="H404" s="210">
        <v>9.81</v>
      </c>
      <c r="I404" s="211"/>
      <c r="J404" s="212">
        <f>ROUND(I404*H404,2)</f>
        <v>0</v>
      </c>
      <c r="K404" s="208" t="s">
        <v>202</v>
      </c>
      <c r="L404" s="62"/>
      <c r="M404" s="213" t="s">
        <v>21</v>
      </c>
      <c r="N404" s="214" t="s">
        <v>41</v>
      </c>
      <c r="O404" s="43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AR404" s="25" t="s">
        <v>301</v>
      </c>
      <c r="AT404" s="25" t="s">
        <v>198</v>
      </c>
      <c r="AU404" s="25" t="s">
        <v>79</v>
      </c>
      <c r="AY404" s="25" t="s">
        <v>195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25" t="s">
        <v>77</v>
      </c>
      <c r="BK404" s="217">
        <f>ROUND(I404*H404,2)</f>
        <v>0</v>
      </c>
      <c r="BL404" s="25" t="s">
        <v>301</v>
      </c>
      <c r="BM404" s="25" t="s">
        <v>651</v>
      </c>
    </row>
    <row r="405" spans="2:47" s="1" customFormat="1" ht="13.5">
      <c r="B405" s="42"/>
      <c r="C405" s="64"/>
      <c r="D405" s="218" t="s">
        <v>205</v>
      </c>
      <c r="E405" s="64"/>
      <c r="F405" s="219" t="s">
        <v>652</v>
      </c>
      <c r="G405" s="64"/>
      <c r="H405" s="64"/>
      <c r="I405" s="174"/>
      <c r="J405" s="64"/>
      <c r="K405" s="64"/>
      <c r="L405" s="62"/>
      <c r="M405" s="220"/>
      <c r="N405" s="43"/>
      <c r="O405" s="43"/>
      <c r="P405" s="43"/>
      <c r="Q405" s="43"/>
      <c r="R405" s="43"/>
      <c r="S405" s="43"/>
      <c r="T405" s="79"/>
      <c r="AT405" s="25" t="s">
        <v>205</v>
      </c>
      <c r="AU405" s="25" t="s">
        <v>79</v>
      </c>
    </row>
    <row r="406" spans="2:51" s="12" customFormat="1" ht="13.5">
      <c r="B406" s="221"/>
      <c r="C406" s="222"/>
      <c r="D406" s="218" t="s">
        <v>207</v>
      </c>
      <c r="E406" s="223" t="s">
        <v>21</v>
      </c>
      <c r="F406" s="224" t="s">
        <v>253</v>
      </c>
      <c r="G406" s="222"/>
      <c r="H406" s="225" t="s">
        <v>21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207</v>
      </c>
      <c r="AU406" s="231" t="s">
        <v>79</v>
      </c>
      <c r="AV406" s="12" t="s">
        <v>77</v>
      </c>
      <c r="AW406" s="12" t="s">
        <v>33</v>
      </c>
      <c r="AX406" s="12" t="s">
        <v>70</v>
      </c>
      <c r="AY406" s="231" t="s">
        <v>195</v>
      </c>
    </row>
    <row r="407" spans="2:51" s="13" customFormat="1" ht="13.5">
      <c r="B407" s="232"/>
      <c r="C407" s="233"/>
      <c r="D407" s="218" t="s">
        <v>207</v>
      </c>
      <c r="E407" s="234" t="s">
        <v>21</v>
      </c>
      <c r="F407" s="235" t="s">
        <v>639</v>
      </c>
      <c r="G407" s="233"/>
      <c r="H407" s="236">
        <v>2.96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AT407" s="242" t="s">
        <v>207</v>
      </c>
      <c r="AU407" s="242" t="s">
        <v>79</v>
      </c>
      <c r="AV407" s="13" t="s">
        <v>79</v>
      </c>
      <c r="AW407" s="13" t="s">
        <v>33</v>
      </c>
      <c r="AX407" s="13" t="s">
        <v>70</v>
      </c>
      <c r="AY407" s="242" t="s">
        <v>195</v>
      </c>
    </row>
    <row r="408" spans="2:51" s="13" customFormat="1" ht="13.5">
      <c r="B408" s="232"/>
      <c r="C408" s="233"/>
      <c r="D408" s="218" t="s">
        <v>207</v>
      </c>
      <c r="E408" s="234" t="s">
        <v>21</v>
      </c>
      <c r="F408" s="235" t="s">
        <v>641</v>
      </c>
      <c r="G408" s="233"/>
      <c r="H408" s="236">
        <v>4.41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AT408" s="242" t="s">
        <v>207</v>
      </c>
      <c r="AU408" s="242" t="s">
        <v>79</v>
      </c>
      <c r="AV408" s="13" t="s">
        <v>79</v>
      </c>
      <c r="AW408" s="13" t="s">
        <v>33</v>
      </c>
      <c r="AX408" s="13" t="s">
        <v>70</v>
      </c>
      <c r="AY408" s="242" t="s">
        <v>195</v>
      </c>
    </row>
    <row r="409" spans="2:51" s="13" customFormat="1" ht="13.5">
      <c r="B409" s="232"/>
      <c r="C409" s="233"/>
      <c r="D409" s="218" t="s">
        <v>207</v>
      </c>
      <c r="E409" s="234" t="s">
        <v>21</v>
      </c>
      <c r="F409" s="235" t="s">
        <v>642</v>
      </c>
      <c r="G409" s="233"/>
      <c r="H409" s="236">
        <v>2.44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AT409" s="242" t="s">
        <v>207</v>
      </c>
      <c r="AU409" s="242" t="s">
        <v>79</v>
      </c>
      <c r="AV409" s="13" t="s">
        <v>79</v>
      </c>
      <c r="AW409" s="13" t="s">
        <v>33</v>
      </c>
      <c r="AX409" s="13" t="s">
        <v>70</v>
      </c>
      <c r="AY409" s="242" t="s">
        <v>195</v>
      </c>
    </row>
    <row r="410" spans="2:51" s="14" customFormat="1" ht="13.5">
      <c r="B410" s="243"/>
      <c r="C410" s="244"/>
      <c r="D410" s="245" t="s">
        <v>207</v>
      </c>
      <c r="E410" s="246" t="s">
        <v>21</v>
      </c>
      <c r="F410" s="247" t="s">
        <v>211</v>
      </c>
      <c r="G410" s="244"/>
      <c r="H410" s="248">
        <v>9.81</v>
      </c>
      <c r="I410" s="249"/>
      <c r="J410" s="244"/>
      <c r="K410" s="244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207</v>
      </c>
      <c r="AU410" s="254" t="s">
        <v>79</v>
      </c>
      <c r="AV410" s="14" t="s">
        <v>203</v>
      </c>
      <c r="AW410" s="14" t="s">
        <v>33</v>
      </c>
      <c r="AX410" s="14" t="s">
        <v>77</v>
      </c>
      <c r="AY410" s="254" t="s">
        <v>195</v>
      </c>
    </row>
    <row r="411" spans="2:65" s="1" customFormat="1" ht="22.5" customHeight="1">
      <c r="B411" s="42"/>
      <c r="C411" s="206" t="s">
        <v>653</v>
      </c>
      <c r="D411" s="206" t="s">
        <v>198</v>
      </c>
      <c r="E411" s="207" t="s">
        <v>654</v>
      </c>
      <c r="F411" s="208" t="s">
        <v>655</v>
      </c>
      <c r="G411" s="209" t="s">
        <v>250</v>
      </c>
      <c r="H411" s="210">
        <v>22.44</v>
      </c>
      <c r="I411" s="211"/>
      <c r="J411" s="212">
        <f>ROUND(I411*H411,2)</f>
        <v>0</v>
      </c>
      <c r="K411" s="208" t="s">
        <v>202</v>
      </c>
      <c r="L411" s="62"/>
      <c r="M411" s="213" t="s">
        <v>21</v>
      </c>
      <c r="N411" s="214" t="s">
        <v>41</v>
      </c>
      <c r="O411" s="43"/>
      <c r="P411" s="215">
        <f>O411*H411</f>
        <v>0</v>
      </c>
      <c r="Q411" s="215">
        <v>0.0003</v>
      </c>
      <c r="R411" s="215">
        <f>Q411*H411</f>
        <v>0.006732</v>
      </c>
      <c r="S411" s="215">
        <v>0</v>
      </c>
      <c r="T411" s="216">
        <f>S411*H411</f>
        <v>0</v>
      </c>
      <c r="AR411" s="25" t="s">
        <v>301</v>
      </c>
      <c r="AT411" s="25" t="s">
        <v>198</v>
      </c>
      <c r="AU411" s="25" t="s">
        <v>79</v>
      </c>
      <c r="AY411" s="25" t="s">
        <v>195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25" t="s">
        <v>77</v>
      </c>
      <c r="BK411" s="217">
        <f>ROUND(I411*H411,2)</f>
        <v>0</v>
      </c>
      <c r="BL411" s="25" t="s">
        <v>301</v>
      </c>
      <c r="BM411" s="25" t="s">
        <v>656</v>
      </c>
    </row>
    <row r="412" spans="2:47" s="1" customFormat="1" ht="13.5">
      <c r="B412" s="42"/>
      <c r="C412" s="64"/>
      <c r="D412" s="218" t="s">
        <v>205</v>
      </c>
      <c r="E412" s="64"/>
      <c r="F412" s="219" t="s">
        <v>657</v>
      </c>
      <c r="G412" s="64"/>
      <c r="H412" s="64"/>
      <c r="I412" s="174"/>
      <c r="J412" s="64"/>
      <c r="K412" s="64"/>
      <c r="L412" s="62"/>
      <c r="M412" s="220"/>
      <c r="N412" s="43"/>
      <c r="O412" s="43"/>
      <c r="P412" s="43"/>
      <c r="Q412" s="43"/>
      <c r="R412" s="43"/>
      <c r="S412" s="43"/>
      <c r="T412" s="79"/>
      <c r="AT412" s="25" t="s">
        <v>205</v>
      </c>
      <c r="AU412" s="25" t="s">
        <v>79</v>
      </c>
    </row>
    <row r="413" spans="2:51" s="13" customFormat="1" ht="13.5">
      <c r="B413" s="232"/>
      <c r="C413" s="233"/>
      <c r="D413" s="245" t="s">
        <v>207</v>
      </c>
      <c r="E413" s="256" t="s">
        <v>21</v>
      </c>
      <c r="F413" s="257" t="s">
        <v>141</v>
      </c>
      <c r="G413" s="233"/>
      <c r="H413" s="258">
        <v>22.44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AT413" s="242" t="s">
        <v>207</v>
      </c>
      <c r="AU413" s="242" t="s">
        <v>79</v>
      </c>
      <c r="AV413" s="13" t="s">
        <v>79</v>
      </c>
      <c r="AW413" s="13" t="s">
        <v>33</v>
      </c>
      <c r="AX413" s="13" t="s">
        <v>77</v>
      </c>
      <c r="AY413" s="242" t="s">
        <v>195</v>
      </c>
    </row>
    <row r="414" spans="2:65" s="1" customFormat="1" ht="22.5" customHeight="1">
      <c r="B414" s="42"/>
      <c r="C414" s="206" t="s">
        <v>658</v>
      </c>
      <c r="D414" s="206" t="s">
        <v>198</v>
      </c>
      <c r="E414" s="207" t="s">
        <v>659</v>
      </c>
      <c r="F414" s="208" t="s">
        <v>660</v>
      </c>
      <c r="G414" s="209" t="s">
        <v>351</v>
      </c>
      <c r="H414" s="210">
        <v>3.3</v>
      </c>
      <c r="I414" s="211"/>
      <c r="J414" s="212">
        <f>ROUND(I414*H414,2)</f>
        <v>0</v>
      </c>
      <c r="K414" s="208" t="s">
        <v>202</v>
      </c>
      <c r="L414" s="62"/>
      <c r="M414" s="213" t="s">
        <v>21</v>
      </c>
      <c r="N414" s="214" t="s">
        <v>41</v>
      </c>
      <c r="O414" s="43"/>
      <c r="P414" s="215">
        <f>O414*H414</f>
        <v>0</v>
      </c>
      <c r="Q414" s="215">
        <v>0.0002</v>
      </c>
      <c r="R414" s="215">
        <f>Q414*H414</f>
        <v>0.00066</v>
      </c>
      <c r="S414" s="215">
        <v>0</v>
      </c>
      <c r="T414" s="216">
        <f>S414*H414</f>
        <v>0</v>
      </c>
      <c r="AR414" s="25" t="s">
        <v>301</v>
      </c>
      <c r="AT414" s="25" t="s">
        <v>198</v>
      </c>
      <c r="AU414" s="25" t="s">
        <v>79</v>
      </c>
      <c r="AY414" s="25" t="s">
        <v>195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25" t="s">
        <v>77</v>
      </c>
      <c r="BK414" s="217">
        <f>ROUND(I414*H414,2)</f>
        <v>0</v>
      </c>
      <c r="BL414" s="25" t="s">
        <v>301</v>
      </c>
      <c r="BM414" s="25" t="s">
        <v>661</v>
      </c>
    </row>
    <row r="415" spans="2:47" s="1" customFormat="1" ht="13.5">
      <c r="B415" s="42"/>
      <c r="C415" s="64"/>
      <c r="D415" s="218" t="s">
        <v>205</v>
      </c>
      <c r="E415" s="64"/>
      <c r="F415" s="219" t="s">
        <v>662</v>
      </c>
      <c r="G415" s="64"/>
      <c r="H415" s="64"/>
      <c r="I415" s="174"/>
      <c r="J415" s="64"/>
      <c r="K415" s="64"/>
      <c r="L415" s="62"/>
      <c r="M415" s="220"/>
      <c r="N415" s="43"/>
      <c r="O415" s="43"/>
      <c r="P415" s="43"/>
      <c r="Q415" s="43"/>
      <c r="R415" s="43"/>
      <c r="S415" s="43"/>
      <c r="T415" s="79"/>
      <c r="AT415" s="25" t="s">
        <v>205</v>
      </c>
      <c r="AU415" s="25" t="s">
        <v>79</v>
      </c>
    </row>
    <row r="416" spans="2:51" s="12" customFormat="1" ht="13.5">
      <c r="B416" s="221"/>
      <c r="C416" s="222"/>
      <c r="D416" s="218" t="s">
        <v>207</v>
      </c>
      <c r="E416" s="223" t="s">
        <v>21</v>
      </c>
      <c r="F416" s="224" t="s">
        <v>253</v>
      </c>
      <c r="G416" s="222"/>
      <c r="H416" s="225" t="s">
        <v>21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AT416" s="231" t="s">
        <v>207</v>
      </c>
      <c r="AU416" s="231" t="s">
        <v>79</v>
      </c>
      <c r="AV416" s="12" t="s">
        <v>77</v>
      </c>
      <c r="AW416" s="12" t="s">
        <v>33</v>
      </c>
      <c r="AX416" s="12" t="s">
        <v>70</v>
      </c>
      <c r="AY416" s="231" t="s">
        <v>195</v>
      </c>
    </row>
    <row r="417" spans="2:51" s="13" customFormat="1" ht="13.5">
      <c r="B417" s="232"/>
      <c r="C417" s="233"/>
      <c r="D417" s="245" t="s">
        <v>207</v>
      </c>
      <c r="E417" s="256" t="s">
        <v>21</v>
      </c>
      <c r="F417" s="257" t="s">
        <v>663</v>
      </c>
      <c r="G417" s="233"/>
      <c r="H417" s="258">
        <v>3.3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AT417" s="242" t="s">
        <v>207</v>
      </c>
      <c r="AU417" s="242" t="s">
        <v>79</v>
      </c>
      <c r="AV417" s="13" t="s">
        <v>79</v>
      </c>
      <c r="AW417" s="13" t="s">
        <v>33</v>
      </c>
      <c r="AX417" s="13" t="s">
        <v>77</v>
      </c>
      <c r="AY417" s="242" t="s">
        <v>195</v>
      </c>
    </row>
    <row r="418" spans="2:65" s="1" customFormat="1" ht="22.5" customHeight="1">
      <c r="B418" s="42"/>
      <c r="C418" s="260" t="s">
        <v>664</v>
      </c>
      <c r="D418" s="260" t="s">
        <v>233</v>
      </c>
      <c r="E418" s="261" t="s">
        <v>665</v>
      </c>
      <c r="F418" s="262" t="s">
        <v>666</v>
      </c>
      <c r="G418" s="263" t="s">
        <v>351</v>
      </c>
      <c r="H418" s="264">
        <v>3.63</v>
      </c>
      <c r="I418" s="265"/>
      <c r="J418" s="266">
        <f>ROUND(I418*H418,2)</f>
        <v>0</v>
      </c>
      <c r="K418" s="262" t="s">
        <v>202</v>
      </c>
      <c r="L418" s="267"/>
      <c r="M418" s="268" t="s">
        <v>21</v>
      </c>
      <c r="N418" s="269" t="s">
        <v>41</v>
      </c>
      <c r="O418" s="43"/>
      <c r="P418" s="215">
        <f>O418*H418</f>
        <v>0</v>
      </c>
      <c r="Q418" s="215">
        <v>6E-05</v>
      </c>
      <c r="R418" s="215">
        <f>Q418*H418</f>
        <v>0.0002178</v>
      </c>
      <c r="S418" s="215">
        <v>0</v>
      </c>
      <c r="T418" s="216">
        <f>S418*H418</f>
        <v>0</v>
      </c>
      <c r="AR418" s="25" t="s">
        <v>403</v>
      </c>
      <c r="AT418" s="25" t="s">
        <v>233</v>
      </c>
      <c r="AU418" s="25" t="s">
        <v>79</v>
      </c>
      <c r="AY418" s="25" t="s">
        <v>195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25" t="s">
        <v>77</v>
      </c>
      <c r="BK418" s="217">
        <f>ROUND(I418*H418,2)</f>
        <v>0</v>
      </c>
      <c r="BL418" s="25" t="s">
        <v>301</v>
      </c>
      <c r="BM418" s="25" t="s">
        <v>667</v>
      </c>
    </row>
    <row r="419" spans="2:47" s="1" customFormat="1" ht="13.5">
      <c r="B419" s="42"/>
      <c r="C419" s="64"/>
      <c r="D419" s="218" t="s">
        <v>205</v>
      </c>
      <c r="E419" s="64"/>
      <c r="F419" s="219" t="s">
        <v>666</v>
      </c>
      <c r="G419" s="64"/>
      <c r="H419" s="64"/>
      <c r="I419" s="174"/>
      <c r="J419" s="64"/>
      <c r="K419" s="64"/>
      <c r="L419" s="62"/>
      <c r="M419" s="220"/>
      <c r="N419" s="43"/>
      <c r="O419" s="43"/>
      <c r="P419" s="43"/>
      <c r="Q419" s="43"/>
      <c r="R419" s="43"/>
      <c r="S419" s="43"/>
      <c r="T419" s="79"/>
      <c r="AT419" s="25" t="s">
        <v>205</v>
      </c>
      <c r="AU419" s="25" t="s">
        <v>79</v>
      </c>
    </row>
    <row r="420" spans="2:51" s="13" customFormat="1" ht="13.5">
      <c r="B420" s="232"/>
      <c r="C420" s="233"/>
      <c r="D420" s="245" t="s">
        <v>207</v>
      </c>
      <c r="E420" s="233"/>
      <c r="F420" s="257" t="s">
        <v>668</v>
      </c>
      <c r="G420" s="233"/>
      <c r="H420" s="258">
        <v>3.63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207</v>
      </c>
      <c r="AU420" s="242" t="s">
        <v>79</v>
      </c>
      <c r="AV420" s="13" t="s">
        <v>79</v>
      </c>
      <c r="AW420" s="13" t="s">
        <v>6</v>
      </c>
      <c r="AX420" s="13" t="s">
        <v>77</v>
      </c>
      <c r="AY420" s="242" t="s">
        <v>195</v>
      </c>
    </row>
    <row r="421" spans="2:65" s="1" customFormat="1" ht="22.5" customHeight="1">
      <c r="B421" s="42"/>
      <c r="C421" s="206" t="s">
        <v>669</v>
      </c>
      <c r="D421" s="206" t="s">
        <v>198</v>
      </c>
      <c r="E421" s="207" t="s">
        <v>670</v>
      </c>
      <c r="F421" s="208" t="s">
        <v>671</v>
      </c>
      <c r="G421" s="209" t="s">
        <v>250</v>
      </c>
      <c r="H421" s="210">
        <v>22.44</v>
      </c>
      <c r="I421" s="211"/>
      <c r="J421" s="212">
        <f>ROUND(I421*H421,2)</f>
        <v>0</v>
      </c>
      <c r="K421" s="208" t="s">
        <v>202</v>
      </c>
      <c r="L421" s="62"/>
      <c r="M421" s="213" t="s">
        <v>21</v>
      </c>
      <c r="N421" s="214" t="s">
        <v>41</v>
      </c>
      <c r="O421" s="43"/>
      <c r="P421" s="215">
        <f>O421*H421</f>
        <v>0</v>
      </c>
      <c r="Q421" s="215">
        <v>0.00715</v>
      </c>
      <c r="R421" s="215">
        <f>Q421*H421</f>
        <v>0.160446</v>
      </c>
      <c r="S421" s="215">
        <v>0</v>
      </c>
      <c r="T421" s="216">
        <f>S421*H421</f>
        <v>0</v>
      </c>
      <c r="AR421" s="25" t="s">
        <v>301</v>
      </c>
      <c r="AT421" s="25" t="s">
        <v>198</v>
      </c>
      <c r="AU421" s="25" t="s">
        <v>79</v>
      </c>
      <c r="AY421" s="25" t="s">
        <v>195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25" t="s">
        <v>77</v>
      </c>
      <c r="BK421" s="217">
        <f>ROUND(I421*H421,2)</f>
        <v>0</v>
      </c>
      <c r="BL421" s="25" t="s">
        <v>301</v>
      </c>
      <c r="BM421" s="25" t="s">
        <v>672</v>
      </c>
    </row>
    <row r="422" spans="2:47" s="1" customFormat="1" ht="13.5">
      <c r="B422" s="42"/>
      <c r="C422" s="64"/>
      <c r="D422" s="218" t="s">
        <v>205</v>
      </c>
      <c r="E422" s="64"/>
      <c r="F422" s="219" t="s">
        <v>673</v>
      </c>
      <c r="G422" s="64"/>
      <c r="H422" s="64"/>
      <c r="I422" s="174"/>
      <c r="J422" s="64"/>
      <c r="K422" s="64"/>
      <c r="L422" s="62"/>
      <c r="M422" s="220"/>
      <c r="N422" s="43"/>
      <c r="O422" s="43"/>
      <c r="P422" s="43"/>
      <c r="Q422" s="43"/>
      <c r="R422" s="43"/>
      <c r="S422" s="43"/>
      <c r="T422" s="79"/>
      <c r="AT422" s="25" t="s">
        <v>205</v>
      </c>
      <c r="AU422" s="25" t="s">
        <v>79</v>
      </c>
    </row>
    <row r="423" spans="2:51" s="13" customFormat="1" ht="13.5">
      <c r="B423" s="232"/>
      <c r="C423" s="233"/>
      <c r="D423" s="245" t="s">
        <v>207</v>
      </c>
      <c r="E423" s="256" t="s">
        <v>21</v>
      </c>
      <c r="F423" s="257" t="s">
        <v>141</v>
      </c>
      <c r="G423" s="233"/>
      <c r="H423" s="258">
        <v>22.44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207</v>
      </c>
      <c r="AU423" s="242" t="s">
        <v>79</v>
      </c>
      <c r="AV423" s="13" t="s">
        <v>79</v>
      </c>
      <c r="AW423" s="13" t="s">
        <v>33</v>
      </c>
      <c r="AX423" s="13" t="s">
        <v>77</v>
      </c>
      <c r="AY423" s="242" t="s">
        <v>195</v>
      </c>
    </row>
    <row r="424" spans="2:65" s="1" customFormat="1" ht="31.5" customHeight="1">
      <c r="B424" s="42"/>
      <c r="C424" s="206" t="s">
        <v>674</v>
      </c>
      <c r="D424" s="206" t="s">
        <v>198</v>
      </c>
      <c r="E424" s="207" t="s">
        <v>675</v>
      </c>
      <c r="F424" s="208" t="s">
        <v>676</v>
      </c>
      <c r="G424" s="209" t="s">
        <v>250</v>
      </c>
      <c r="H424" s="210">
        <v>67.32</v>
      </c>
      <c r="I424" s="211"/>
      <c r="J424" s="212">
        <f>ROUND(I424*H424,2)</f>
        <v>0</v>
      </c>
      <c r="K424" s="208" t="s">
        <v>202</v>
      </c>
      <c r="L424" s="62"/>
      <c r="M424" s="213" t="s">
        <v>21</v>
      </c>
      <c r="N424" s="214" t="s">
        <v>41</v>
      </c>
      <c r="O424" s="43"/>
      <c r="P424" s="215">
        <f>O424*H424</f>
        <v>0</v>
      </c>
      <c r="Q424" s="215">
        <v>0.00179</v>
      </c>
      <c r="R424" s="215">
        <f>Q424*H424</f>
        <v>0.12050279999999998</v>
      </c>
      <c r="S424" s="215">
        <v>0</v>
      </c>
      <c r="T424" s="216">
        <f>S424*H424</f>
        <v>0</v>
      </c>
      <c r="AR424" s="25" t="s">
        <v>301</v>
      </c>
      <c r="AT424" s="25" t="s">
        <v>198</v>
      </c>
      <c r="AU424" s="25" t="s">
        <v>79</v>
      </c>
      <c r="AY424" s="25" t="s">
        <v>195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25" t="s">
        <v>77</v>
      </c>
      <c r="BK424" s="217">
        <f>ROUND(I424*H424,2)</f>
        <v>0</v>
      </c>
      <c r="BL424" s="25" t="s">
        <v>301</v>
      </c>
      <c r="BM424" s="25" t="s">
        <v>677</v>
      </c>
    </row>
    <row r="425" spans="2:47" s="1" customFormat="1" ht="27">
      <c r="B425" s="42"/>
      <c r="C425" s="64"/>
      <c r="D425" s="218" t="s">
        <v>205</v>
      </c>
      <c r="E425" s="64"/>
      <c r="F425" s="219" t="s">
        <v>678</v>
      </c>
      <c r="G425" s="64"/>
      <c r="H425" s="64"/>
      <c r="I425" s="174"/>
      <c r="J425" s="64"/>
      <c r="K425" s="64"/>
      <c r="L425" s="62"/>
      <c r="M425" s="220"/>
      <c r="N425" s="43"/>
      <c r="O425" s="43"/>
      <c r="P425" s="43"/>
      <c r="Q425" s="43"/>
      <c r="R425" s="43"/>
      <c r="S425" s="43"/>
      <c r="T425" s="79"/>
      <c r="AT425" s="25" t="s">
        <v>205</v>
      </c>
      <c r="AU425" s="25" t="s">
        <v>79</v>
      </c>
    </row>
    <row r="426" spans="2:51" s="13" customFormat="1" ht="13.5">
      <c r="B426" s="232"/>
      <c r="C426" s="233"/>
      <c r="D426" s="218" t="s">
        <v>207</v>
      </c>
      <c r="E426" s="234" t="s">
        <v>21</v>
      </c>
      <c r="F426" s="235" t="s">
        <v>141</v>
      </c>
      <c r="G426" s="233"/>
      <c r="H426" s="236">
        <v>22.44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AT426" s="242" t="s">
        <v>207</v>
      </c>
      <c r="AU426" s="242" t="s">
        <v>79</v>
      </c>
      <c r="AV426" s="13" t="s">
        <v>79</v>
      </c>
      <c r="AW426" s="13" t="s">
        <v>33</v>
      </c>
      <c r="AX426" s="13" t="s">
        <v>77</v>
      </c>
      <c r="AY426" s="242" t="s">
        <v>195</v>
      </c>
    </row>
    <row r="427" spans="2:51" s="13" customFormat="1" ht="13.5">
      <c r="B427" s="232"/>
      <c r="C427" s="233"/>
      <c r="D427" s="245" t="s">
        <v>207</v>
      </c>
      <c r="E427" s="233"/>
      <c r="F427" s="257" t="s">
        <v>679</v>
      </c>
      <c r="G427" s="233"/>
      <c r="H427" s="258">
        <v>67.32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AT427" s="242" t="s">
        <v>207</v>
      </c>
      <c r="AU427" s="242" t="s">
        <v>79</v>
      </c>
      <c r="AV427" s="13" t="s">
        <v>79</v>
      </c>
      <c r="AW427" s="13" t="s">
        <v>6</v>
      </c>
      <c r="AX427" s="13" t="s">
        <v>77</v>
      </c>
      <c r="AY427" s="242" t="s">
        <v>195</v>
      </c>
    </row>
    <row r="428" spans="2:65" s="1" customFormat="1" ht="22.5" customHeight="1">
      <c r="B428" s="42"/>
      <c r="C428" s="206" t="s">
        <v>680</v>
      </c>
      <c r="D428" s="206" t="s">
        <v>198</v>
      </c>
      <c r="E428" s="207" t="s">
        <v>681</v>
      </c>
      <c r="F428" s="208" t="s">
        <v>682</v>
      </c>
      <c r="G428" s="209" t="s">
        <v>250</v>
      </c>
      <c r="H428" s="210">
        <v>28.523</v>
      </c>
      <c r="I428" s="211"/>
      <c r="J428" s="212">
        <f>ROUND(I428*H428,2)</f>
        <v>0</v>
      </c>
      <c r="K428" s="208" t="s">
        <v>21</v>
      </c>
      <c r="L428" s="62"/>
      <c r="M428" s="213" t="s">
        <v>21</v>
      </c>
      <c r="N428" s="214" t="s">
        <v>41</v>
      </c>
      <c r="O428" s="43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AR428" s="25" t="s">
        <v>301</v>
      </c>
      <c r="AT428" s="25" t="s">
        <v>198</v>
      </c>
      <c r="AU428" s="25" t="s">
        <v>79</v>
      </c>
      <c r="AY428" s="25" t="s">
        <v>195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25" t="s">
        <v>77</v>
      </c>
      <c r="BK428" s="217">
        <f>ROUND(I428*H428,2)</f>
        <v>0</v>
      </c>
      <c r="BL428" s="25" t="s">
        <v>301</v>
      </c>
      <c r="BM428" s="25" t="s">
        <v>683</v>
      </c>
    </row>
    <row r="429" spans="2:47" s="1" customFormat="1" ht="13.5">
      <c r="B429" s="42"/>
      <c r="C429" s="64"/>
      <c r="D429" s="218" t="s">
        <v>205</v>
      </c>
      <c r="E429" s="64"/>
      <c r="F429" s="219" t="s">
        <v>682</v>
      </c>
      <c r="G429" s="64"/>
      <c r="H429" s="64"/>
      <c r="I429" s="174"/>
      <c r="J429" s="64"/>
      <c r="K429" s="64"/>
      <c r="L429" s="62"/>
      <c r="M429" s="220"/>
      <c r="N429" s="43"/>
      <c r="O429" s="43"/>
      <c r="P429" s="43"/>
      <c r="Q429" s="43"/>
      <c r="R429" s="43"/>
      <c r="S429" s="43"/>
      <c r="T429" s="79"/>
      <c r="AT429" s="25" t="s">
        <v>205</v>
      </c>
      <c r="AU429" s="25" t="s">
        <v>79</v>
      </c>
    </row>
    <row r="430" spans="2:47" s="1" customFormat="1" ht="81">
      <c r="B430" s="42"/>
      <c r="C430" s="64"/>
      <c r="D430" s="218" t="s">
        <v>226</v>
      </c>
      <c r="E430" s="64"/>
      <c r="F430" s="259" t="s">
        <v>684</v>
      </c>
      <c r="G430" s="64"/>
      <c r="H430" s="64"/>
      <c r="I430" s="174"/>
      <c r="J430" s="64"/>
      <c r="K430" s="64"/>
      <c r="L430" s="62"/>
      <c r="M430" s="220"/>
      <c r="N430" s="43"/>
      <c r="O430" s="43"/>
      <c r="P430" s="43"/>
      <c r="Q430" s="43"/>
      <c r="R430" s="43"/>
      <c r="S430" s="43"/>
      <c r="T430" s="79"/>
      <c r="AT430" s="25" t="s">
        <v>226</v>
      </c>
      <c r="AU430" s="25" t="s">
        <v>79</v>
      </c>
    </row>
    <row r="431" spans="2:51" s="12" customFormat="1" ht="13.5">
      <c r="B431" s="221"/>
      <c r="C431" s="222"/>
      <c r="D431" s="218" t="s">
        <v>207</v>
      </c>
      <c r="E431" s="223" t="s">
        <v>21</v>
      </c>
      <c r="F431" s="224" t="s">
        <v>253</v>
      </c>
      <c r="G431" s="222"/>
      <c r="H431" s="225" t="s">
        <v>21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207</v>
      </c>
      <c r="AU431" s="231" t="s">
        <v>79</v>
      </c>
      <c r="AV431" s="12" t="s">
        <v>77</v>
      </c>
      <c r="AW431" s="12" t="s">
        <v>33</v>
      </c>
      <c r="AX431" s="12" t="s">
        <v>70</v>
      </c>
      <c r="AY431" s="231" t="s">
        <v>195</v>
      </c>
    </row>
    <row r="432" spans="2:51" s="13" customFormat="1" ht="13.5">
      <c r="B432" s="232"/>
      <c r="C432" s="233"/>
      <c r="D432" s="218" t="s">
        <v>207</v>
      </c>
      <c r="E432" s="234" t="s">
        <v>21</v>
      </c>
      <c r="F432" s="235" t="s">
        <v>685</v>
      </c>
      <c r="G432" s="233"/>
      <c r="H432" s="236">
        <v>4.012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AT432" s="242" t="s">
        <v>207</v>
      </c>
      <c r="AU432" s="242" t="s">
        <v>79</v>
      </c>
      <c r="AV432" s="13" t="s">
        <v>79</v>
      </c>
      <c r="AW432" s="13" t="s">
        <v>33</v>
      </c>
      <c r="AX432" s="13" t="s">
        <v>70</v>
      </c>
      <c r="AY432" s="242" t="s">
        <v>195</v>
      </c>
    </row>
    <row r="433" spans="2:51" s="13" customFormat="1" ht="27">
      <c r="B433" s="232"/>
      <c r="C433" s="233"/>
      <c r="D433" s="218" t="s">
        <v>207</v>
      </c>
      <c r="E433" s="234" t="s">
        <v>21</v>
      </c>
      <c r="F433" s="235" t="s">
        <v>686</v>
      </c>
      <c r="G433" s="233"/>
      <c r="H433" s="236">
        <v>15.835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AT433" s="242" t="s">
        <v>207</v>
      </c>
      <c r="AU433" s="242" t="s">
        <v>79</v>
      </c>
      <c r="AV433" s="13" t="s">
        <v>79</v>
      </c>
      <c r="AW433" s="13" t="s">
        <v>33</v>
      </c>
      <c r="AX433" s="13" t="s">
        <v>70</v>
      </c>
      <c r="AY433" s="242" t="s">
        <v>195</v>
      </c>
    </row>
    <row r="434" spans="2:51" s="13" customFormat="1" ht="13.5">
      <c r="B434" s="232"/>
      <c r="C434" s="233"/>
      <c r="D434" s="218" t="s">
        <v>207</v>
      </c>
      <c r="E434" s="234" t="s">
        <v>21</v>
      </c>
      <c r="F434" s="235" t="s">
        <v>687</v>
      </c>
      <c r="G434" s="233"/>
      <c r="H434" s="236">
        <v>5.421</v>
      </c>
      <c r="I434" s="237"/>
      <c r="J434" s="233"/>
      <c r="K434" s="233"/>
      <c r="L434" s="238"/>
      <c r="M434" s="239"/>
      <c r="N434" s="240"/>
      <c r="O434" s="240"/>
      <c r="P434" s="240"/>
      <c r="Q434" s="240"/>
      <c r="R434" s="240"/>
      <c r="S434" s="240"/>
      <c r="T434" s="241"/>
      <c r="AT434" s="242" t="s">
        <v>207</v>
      </c>
      <c r="AU434" s="242" t="s">
        <v>79</v>
      </c>
      <c r="AV434" s="13" t="s">
        <v>79</v>
      </c>
      <c r="AW434" s="13" t="s">
        <v>33</v>
      </c>
      <c r="AX434" s="13" t="s">
        <v>70</v>
      </c>
      <c r="AY434" s="242" t="s">
        <v>195</v>
      </c>
    </row>
    <row r="435" spans="2:51" s="13" customFormat="1" ht="13.5">
      <c r="B435" s="232"/>
      <c r="C435" s="233"/>
      <c r="D435" s="218" t="s">
        <v>207</v>
      </c>
      <c r="E435" s="234" t="s">
        <v>21</v>
      </c>
      <c r="F435" s="235" t="s">
        <v>688</v>
      </c>
      <c r="G435" s="233"/>
      <c r="H435" s="236">
        <v>3.255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AT435" s="242" t="s">
        <v>207</v>
      </c>
      <c r="AU435" s="242" t="s">
        <v>79</v>
      </c>
      <c r="AV435" s="13" t="s">
        <v>79</v>
      </c>
      <c r="AW435" s="13" t="s">
        <v>33</v>
      </c>
      <c r="AX435" s="13" t="s">
        <v>70</v>
      </c>
      <c r="AY435" s="242" t="s">
        <v>195</v>
      </c>
    </row>
    <row r="436" spans="2:51" s="14" customFormat="1" ht="13.5">
      <c r="B436" s="243"/>
      <c r="C436" s="244"/>
      <c r="D436" s="245" t="s">
        <v>207</v>
      </c>
      <c r="E436" s="246" t="s">
        <v>21</v>
      </c>
      <c r="F436" s="247" t="s">
        <v>211</v>
      </c>
      <c r="G436" s="244"/>
      <c r="H436" s="248">
        <v>28.523</v>
      </c>
      <c r="I436" s="249"/>
      <c r="J436" s="244"/>
      <c r="K436" s="244"/>
      <c r="L436" s="250"/>
      <c r="M436" s="251"/>
      <c r="N436" s="252"/>
      <c r="O436" s="252"/>
      <c r="P436" s="252"/>
      <c r="Q436" s="252"/>
      <c r="R436" s="252"/>
      <c r="S436" s="252"/>
      <c r="T436" s="253"/>
      <c r="AT436" s="254" t="s">
        <v>207</v>
      </c>
      <c r="AU436" s="254" t="s">
        <v>79</v>
      </c>
      <c r="AV436" s="14" t="s">
        <v>203</v>
      </c>
      <c r="AW436" s="14" t="s">
        <v>33</v>
      </c>
      <c r="AX436" s="14" t="s">
        <v>77</v>
      </c>
      <c r="AY436" s="254" t="s">
        <v>195</v>
      </c>
    </row>
    <row r="437" spans="2:65" s="1" customFormat="1" ht="22.5" customHeight="1">
      <c r="B437" s="42"/>
      <c r="C437" s="206" t="s">
        <v>689</v>
      </c>
      <c r="D437" s="206" t="s">
        <v>198</v>
      </c>
      <c r="E437" s="207" t="s">
        <v>690</v>
      </c>
      <c r="F437" s="208" t="s">
        <v>691</v>
      </c>
      <c r="G437" s="209" t="s">
        <v>539</v>
      </c>
      <c r="H437" s="284"/>
      <c r="I437" s="211"/>
      <c r="J437" s="212">
        <f>ROUND(I437*H437,2)</f>
        <v>0</v>
      </c>
      <c r="K437" s="208" t="s">
        <v>202</v>
      </c>
      <c r="L437" s="62"/>
      <c r="M437" s="213" t="s">
        <v>21</v>
      </c>
      <c r="N437" s="214" t="s">
        <v>41</v>
      </c>
      <c r="O437" s="43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AR437" s="25" t="s">
        <v>301</v>
      </c>
      <c r="AT437" s="25" t="s">
        <v>198</v>
      </c>
      <c r="AU437" s="25" t="s">
        <v>79</v>
      </c>
      <c r="AY437" s="25" t="s">
        <v>195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25" t="s">
        <v>77</v>
      </c>
      <c r="BK437" s="217">
        <f>ROUND(I437*H437,2)</f>
        <v>0</v>
      </c>
      <c r="BL437" s="25" t="s">
        <v>301</v>
      </c>
      <c r="BM437" s="25" t="s">
        <v>692</v>
      </c>
    </row>
    <row r="438" spans="2:47" s="1" customFormat="1" ht="27">
      <c r="B438" s="42"/>
      <c r="C438" s="64"/>
      <c r="D438" s="218" t="s">
        <v>205</v>
      </c>
      <c r="E438" s="64"/>
      <c r="F438" s="219" t="s">
        <v>693</v>
      </c>
      <c r="G438" s="64"/>
      <c r="H438" s="64"/>
      <c r="I438" s="174"/>
      <c r="J438" s="64"/>
      <c r="K438" s="64"/>
      <c r="L438" s="62"/>
      <c r="M438" s="220"/>
      <c r="N438" s="43"/>
      <c r="O438" s="43"/>
      <c r="P438" s="43"/>
      <c r="Q438" s="43"/>
      <c r="R438" s="43"/>
      <c r="S438" s="43"/>
      <c r="T438" s="79"/>
      <c r="AT438" s="25" t="s">
        <v>205</v>
      </c>
      <c r="AU438" s="25" t="s">
        <v>79</v>
      </c>
    </row>
    <row r="439" spans="2:63" s="11" customFormat="1" ht="29.85" customHeight="1">
      <c r="B439" s="189"/>
      <c r="C439" s="190"/>
      <c r="D439" s="203" t="s">
        <v>69</v>
      </c>
      <c r="E439" s="204" t="s">
        <v>694</v>
      </c>
      <c r="F439" s="204" t="s">
        <v>695</v>
      </c>
      <c r="G439" s="190"/>
      <c r="H439" s="190"/>
      <c r="I439" s="193"/>
      <c r="J439" s="205">
        <f>BK439</f>
        <v>0</v>
      </c>
      <c r="K439" s="190"/>
      <c r="L439" s="195"/>
      <c r="M439" s="196"/>
      <c r="N439" s="197"/>
      <c r="O439" s="197"/>
      <c r="P439" s="198">
        <f>SUM(P440:P479)</f>
        <v>0</v>
      </c>
      <c r="Q439" s="197"/>
      <c r="R439" s="198">
        <f>SUM(R440:R479)</f>
        <v>3.1769801</v>
      </c>
      <c r="S439" s="197"/>
      <c r="T439" s="199">
        <f>SUM(T440:T479)</f>
        <v>4.150632</v>
      </c>
      <c r="AR439" s="200" t="s">
        <v>79</v>
      </c>
      <c r="AT439" s="201" t="s">
        <v>69</v>
      </c>
      <c r="AU439" s="201" t="s">
        <v>77</v>
      </c>
      <c r="AY439" s="200" t="s">
        <v>195</v>
      </c>
      <c r="BK439" s="202">
        <f>SUM(BK440:BK479)</f>
        <v>0</v>
      </c>
    </row>
    <row r="440" spans="2:65" s="1" customFormat="1" ht="22.5" customHeight="1">
      <c r="B440" s="42"/>
      <c r="C440" s="206" t="s">
        <v>696</v>
      </c>
      <c r="D440" s="206" t="s">
        <v>198</v>
      </c>
      <c r="E440" s="207" t="s">
        <v>697</v>
      </c>
      <c r="F440" s="208" t="s">
        <v>698</v>
      </c>
      <c r="G440" s="209" t="s">
        <v>250</v>
      </c>
      <c r="H440" s="210">
        <v>50.928</v>
      </c>
      <c r="I440" s="211"/>
      <c r="J440" s="212">
        <f>ROUND(I440*H440,2)</f>
        <v>0</v>
      </c>
      <c r="K440" s="208" t="s">
        <v>202</v>
      </c>
      <c r="L440" s="62"/>
      <c r="M440" s="213" t="s">
        <v>21</v>
      </c>
      <c r="N440" s="214" t="s">
        <v>41</v>
      </c>
      <c r="O440" s="43"/>
      <c r="P440" s="215">
        <f>O440*H440</f>
        <v>0</v>
      </c>
      <c r="Q440" s="215">
        <v>0</v>
      </c>
      <c r="R440" s="215">
        <f>Q440*H440</f>
        <v>0</v>
      </c>
      <c r="S440" s="215">
        <v>0.0815</v>
      </c>
      <c r="T440" s="216">
        <f>S440*H440</f>
        <v>4.150632</v>
      </c>
      <c r="AR440" s="25" t="s">
        <v>301</v>
      </c>
      <c r="AT440" s="25" t="s">
        <v>198</v>
      </c>
      <c r="AU440" s="25" t="s">
        <v>79</v>
      </c>
      <c r="AY440" s="25" t="s">
        <v>195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25" t="s">
        <v>77</v>
      </c>
      <c r="BK440" s="217">
        <f>ROUND(I440*H440,2)</f>
        <v>0</v>
      </c>
      <c r="BL440" s="25" t="s">
        <v>301</v>
      </c>
      <c r="BM440" s="25" t="s">
        <v>699</v>
      </c>
    </row>
    <row r="441" spans="2:47" s="1" customFormat="1" ht="13.5">
      <c r="B441" s="42"/>
      <c r="C441" s="64"/>
      <c r="D441" s="218" t="s">
        <v>205</v>
      </c>
      <c r="E441" s="64"/>
      <c r="F441" s="219" t="s">
        <v>700</v>
      </c>
      <c r="G441" s="64"/>
      <c r="H441" s="64"/>
      <c r="I441" s="174"/>
      <c r="J441" s="64"/>
      <c r="K441" s="64"/>
      <c r="L441" s="62"/>
      <c r="M441" s="220"/>
      <c r="N441" s="43"/>
      <c r="O441" s="43"/>
      <c r="P441" s="43"/>
      <c r="Q441" s="43"/>
      <c r="R441" s="43"/>
      <c r="S441" s="43"/>
      <c r="T441" s="79"/>
      <c r="AT441" s="25" t="s">
        <v>205</v>
      </c>
      <c r="AU441" s="25" t="s">
        <v>79</v>
      </c>
    </row>
    <row r="442" spans="2:51" s="12" customFormat="1" ht="13.5">
      <c r="B442" s="221"/>
      <c r="C442" s="222"/>
      <c r="D442" s="218" t="s">
        <v>207</v>
      </c>
      <c r="E442" s="223" t="s">
        <v>21</v>
      </c>
      <c r="F442" s="224" t="s">
        <v>208</v>
      </c>
      <c r="G442" s="222"/>
      <c r="H442" s="225" t="s">
        <v>21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207</v>
      </c>
      <c r="AU442" s="231" t="s">
        <v>79</v>
      </c>
      <c r="AV442" s="12" t="s">
        <v>77</v>
      </c>
      <c r="AW442" s="12" t="s">
        <v>33</v>
      </c>
      <c r="AX442" s="12" t="s">
        <v>70</v>
      </c>
      <c r="AY442" s="231" t="s">
        <v>195</v>
      </c>
    </row>
    <row r="443" spans="2:51" s="13" customFormat="1" ht="13.5">
      <c r="B443" s="232"/>
      <c r="C443" s="233"/>
      <c r="D443" s="218" t="s">
        <v>207</v>
      </c>
      <c r="E443" s="234" t="s">
        <v>21</v>
      </c>
      <c r="F443" s="235" t="s">
        <v>701</v>
      </c>
      <c r="G443" s="233"/>
      <c r="H443" s="236">
        <v>21.58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AT443" s="242" t="s">
        <v>207</v>
      </c>
      <c r="AU443" s="242" t="s">
        <v>79</v>
      </c>
      <c r="AV443" s="13" t="s">
        <v>79</v>
      </c>
      <c r="AW443" s="13" t="s">
        <v>33</v>
      </c>
      <c r="AX443" s="13" t="s">
        <v>70</v>
      </c>
      <c r="AY443" s="242" t="s">
        <v>195</v>
      </c>
    </row>
    <row r="444" spans="2:51" s="13" customFormat="1" ht="13.5">
      <c r="B444" s="232"/>
      <c r="C444" s="233"/>
      <c r="D444" s="218" t="s">
        <v>207</v>
      </c>
      <c r="E444" s="234" t="s">
        <v>21</v>
      </c>
      <c r="F444" s="235" t="s">
        <v>702</v>
      </c>
      <c r="G444" s="233"/>
      <c r="H444" s="236">
        <v>29.348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AT444" s="242" t="s">
        <v>207</v>
      </c>
      <c r="AU444" s="242" t="s">
        <v>79</v>
      </c>
      <c r="AV444" s="13" t="s">
        <v>79</v>
      </c>
      <c r="AW444" s="13" t="s">
        <v>33</v>
      </c>
      <c r="AX444" s="13" t="s">
        <v>70</v>
      </c>
      <c r="AY444" s="242" t="s">
        <v>195</v>
      </c>
    </row>
    <row r="445" spans="2:51" s="14" customFormat="1" ht="13.5">
      <c r="B445" s="243"/>
      <c r="C445" s="244"/>
      <c r="D445" s="245" t="s">
        <v>207</v>
      </c>
      <c r="E445" s="246" t="s">
        <v>21</v>
      </c>
      <c r="F445" s="247" t="s">
        <v>211</v>
      </c>
      <c r="G445" s="244"/>
      <c r="H445" s="248">
        <v>50.928</v>
      </c>
      <c r="I445" s="249"/>
      <c r="J445" s="244"/>
      <c r="K445" s="244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207</v>
      </c>
      <c r="AU445" s="254" t="s">
        <v>79</v>
      </c>
      <c r="AV445" s="14" t="s">
        <v>203</v>
      </c>
      <c r="AW445" s="14" t="s">
        <v>33</v>
      </c>
      <c r="AX445" s="14" t="s">
        <v>77</v>
      </c>
      <c r="AY445" s="254" t="s">
        <v>195</v>
      </c>
    </row>
    <row r="446" spans="2:65" s="1" customFormat="1" ht="31.5" customHeight="1">
      <c r="B446" s="42"/>
      <c r="C446" s="206" t="s">
        <v>703</v>
      </c>
      <c r="D446" s="206" t="s">
        <v>198</v>
      </c>
      <c r="E446" s="207" t="s">
        <v>704</v>
      </c>
      <c r="F446" s="208" t="s">
        <v>705</v>
      </c>
      <c r="G446" s="209" t="s">
        <v>250</v>
      </c>
      <c r="H446" s="210">
        <v>104.885</v>
      </c>
      <c r="I446" s="211"/>
      <c r="J446" s="212">
        <f>ROUND(I446*H446,2)</f>
        <v>0</v>
      </c>
      <c r="K446" s="208" t="s">
        <v>202</v>
      </c>
      <c r="L446" s="62"/>
      <c r="M446" s="213" t="s">
        <v>21</v>
      </c>
      <c r="N446" s="214" t="s">
        <v>41</v>
      </c>
      <c r="O446" s="43"/>
      <c r="P446" s="215">
        <f>O446*H446</f>
        <v>0</v>
      </c>
      <c r="Q446" s="215">
        <v>0.0036</v>
      </c>
      <c r="R446" s="215">
        <f>Q446*H446</f>
        <v>0.37758600000000003</v>
      </c>
      <c r="S446" s="215">
        <v>0</v>
      </c>
      <c r="T446" s="216">
        <f>S446*H446</f>
        <v>0</v>
      </c>
      <c r="AR446" s="25" t="s">
        <v>301</v>
      </c>
      <c r="AT446" s="25" t="s">
        <v>198</v>
      </c>
      <c r="AU446" s="25" t="s">
        <v>79</v>
      </c>
      <c r="AY446" s="25" t="s">
        <v>195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25" t="s">
        <v>77</v>
      </c>
      <c r="BK446" s="217">
        <f>ROUND(I446*H446,2)</f>
        <v>0</v>
      </c>
      <c r="BL446" s="25" t="s">
        <v>301</v>
      </c>
      <c r="BM446" s="25" t="s">
        <v>706</v>
      </c>
    </row>
    <row r="447" spans="2:47" s="1" customFormat="1" ht="27">
      <c r="B447" s="42"/>
      <c r="C447" s="64"/>
      <c r="D447" s="218" t="s">
        <v>205</v>
      </c>
      <c r="E447" s="64"/>
      <c r="F447" s="219" t="s">
        <v>707</v>
      </c>
      <c r="G447" s="64"/>
      <c r="H447" s="64"/>
      <c r="I447" s="174"/>
      <c r="J447" s="64"/>
      <c r="K447" s="64"/>
      <c r="L447" s="62"/>
      <c r="M447" s="220"/>
      <c r="N447" s="43"/>
      <c r="O447" s="43"/>
      <c r="P447" s="43"/>
      <c r="Q447" s="43"/>
      <c r="R447" s="43"/>
      <c r="S447" s="43"/>
      <c r="T447" s="79"/>
      <c r="AT447" s="25" t="s">
        <v>205</v>
      </c>
      <c r="AU447" s="25" t="s">
        <v>79</v>
      </c>
    </row>
    <row r="448" spans="2:51" s="12" customFormat="1" ht="13.5">
      <c r="B448" s="221"/>
      <c r="C448" s="222"/>
      <c r="D448" s="218" t="s">
        <v>207</v>
      </c>
      <c r="E448" s="223" t="s">
        <v>21</v>
      </c>
      <c r="F448" s="224" t="s">
        <v>253</v>
      </c>
      <c r="G448" s="222"/>
      <c r="H448" s="225" t="s">
        <v>21</v>
      </c>
      <c r="I448" s="226"/>
      <c r="J448" s="222"/>
      <c r="K448" s="222"/>
      <c r="L448" s="227"/>
      <c r="M448" s="228"/>
      <c r="N448" s="229"/>
      <c r="O448" s="229"/>
      <c r="P448" s="229"/>
      <c r="Q448" s="229"/>
      <c r="R448" s="229"/>
      <c r="S448" s="229"/>
      <c r="T448" s="230"/>
      <c r="AT448" s="231" t="s">
        <v>207</v>
      </c>
      <c r="AU448" s="231" t="s">
        <v>79</v>
      </c>
      <c r="AV448" s="12" t="s">
        <v>77</v>
      </c>
      <c r="AW448" s="12" t="s">
        <v>33</v>
      </c>
      <c r="AX448" s="12" t="s">
        <v>70</v>
      </c>
      <c r="AY448" s="231" t="s">
        <v>195</v>
      </c>
    </row>
    <row r="449" spans="2:51" s="13" customFormat="1" ht="13.5">
      <c r="B449" s="232"/>
      <c r="C449" s="233"/>
      <c r="D449" s="218" t="s">
        <v>207</v>
      </c>
      <c r="E449" s="234" t="s">
        <v>21</v>
      </c>
      <c r="F449" s="235" t="s">
        <v>708</v>
      </c>
      <c r="G449" s="233"/>
      <c r="H449" s="236">
        <v>14.331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AT449" s="242" t="s">
        <v>207</v>
      </c>
      <c r="AU449" s="242" t="s">
        <v>79</v>
      </c>
      <c r="AV449" s="13" t="s">
        <v>79</v>
      </c>
      <c r="AW449" s="13" t="s">
        <v>33</v>
      </c>
      <c r="AX449" s="13" t="s">
        <v>70</v>
      </c>
      <c r="AY449" s="242" t="s">
        <v>195</v>
      </c>
    </row>
    <row r="450" spans="2:51" s="13" customFormat="1" ht="13.5">
      <c r="B450" s="232"/>
      <c r="C450" s="233"/>
      <c r="D450" s="218" t="s">
        <v>207</v>
      </c>
      <c r="E450" s="234" t="s">
        <v>21</v>
      </c>
      <c r="F450" s="235" t="s">
        <v>709</v>
      </c>
      <c r="G450" s="233"/>
      <c r="H450" s="236">
        <v>64.397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AT450" s="242" t="s">
        <v>207</v>
      </c>
      <c r="AU450" s="242" t="s">
        <v>79</v>
      </c>
      <c r="AV450" s="13" t="s">
        <v>79</v>
      </c>
      <c r="AW450" s="13" t="s">
        <v>33</v>
      </c>
      <c r="AX450" s="13" t="s">
        <v>70</v>
      </c>
      <c r="AY450" s="242" t="s">
        <v>195</v>
      </c>
    </row>
    <row r="451" spans="2:51" s="13" customFormat="1" ht="13.5">
      <c r="B451" s="232"/>
      <c r="C451" s="233"/>
      <c r="D451" s="218" t="s">
        <v>207</v>
      </c>
      <c r="E451" s="234" t="s">
        <v>21</v>
      </c>
      <c r="F451" s="235" t="s">
        <v>710</v>
      </c>
      <c r="G451" s="233"/>
      <c r="H451" s="236">
        <v>14.274</v>
      </c>
      <c r="I451" s="237"/>
      <c r="J451" s="233"/>
      <c r="K451" s="233"/>
      <c r="L451" s="238"/>
      <c r="M451" s="239"/>
      <c r="N451" s="240"/>
      <c r="O451" s="240"/>
      <c r="P451" s="240"/>
      <c r="Q451" s="240"/>
      <c r="R451" s="240"/>
      <c r="S451" s="240"/>
      <c r="T451" s="241"/>
      <c r="AT451" s="242" t="s">
        <v>207</v>
      </c>
      <c r="AU451" s="242" t="s">
        <v>79</v>
      </c>
      <c r="AV451" s="13" t="s">
        <v>79</v>
      </c>
      <c r="AW451" s="13" t="s">
        <v>33</v>
      </c>
      <c r="AX451" s="13" t="s">
        <v>70</v>
      </c>
      <c r="AY451" s="242" t="s">
        <v>195</v>
      </c>
    </row>
    <row r="452" spans="2:51" s="13" customFormat="1" ht="13.5">
      <c r="B452" s="232"/>
      <c r="C452" s="233"/>
      <c r="D452" s="218" t="s">
        <v>207</v>
      </c>
      <c r="E452" s="234" t="s">
        <v>21</v>
      </c>
      <c r="F452" s="235" t="s">
        <v>711</v>
      </c>
      <c r="G452" s="233"/>
      <c r="H452" s="236">
        <v>11.483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AT452" s="242" t="s">
        <v>207</v>
      </c>
      <c r="AU452" s="242" t="s">
        <v>79</v>
      </c>
      <c r="AV452" s="13" t="s">
        <v>79</v>
      </c>
      <c r="AW452" s="13" t="s">
        <v>33</v>
      </c>
      <c r="AX452" s="13" t="s">
        <v>70</v>
      </c>
      <c r="AY452" s="242" t="s">
        <v>195</v>
      </c>
    </row>
    <row r="453" spans="2:51" s="13" customFormat="1" ht="13.5">
      <c r="B453" s="232"/>
      <c r="C453" s="233"/>
      <c r="D453" s="218" t="s">
        <v>207</v>
      </c>
      <c r="E453" s="234" t="s">
        <v>21</v>
      </c>
      <c r="F453" s="235" t="s">
        <v>712</v>
      </c>
      <c r="G453" s="233"/>
      <c r="H453" s="236">
        <v>0.4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207</v>
      </c>
      <c r="AU453" s="242" t="s">
        <v>79</v>
      </c>
      <c r="AV453" s="13" t="s">
        <v>79</v>
      </c>
      <c r="AW453" s="13" t="s">
        <v>33</v>
      </c>
      <c r="AX453" s="13" t="s">
        <v>70</v>
      </c>
      <c r="AY453" s="242" t="s">
        <v>195</v>
      </c>
    </row>
    <row r="454" spans="2:51" s="14" customFormat="1" ht="13.5">
      <c r="B454" s="243"/>
      <c r="C454" s="244"/>
      <c r="D454" s="245" t="s">
        <v>207</v>
      </c>
      <c r="E454" s="246" t="s">
        <v>143</v>
      </c>
      <c r="F454" s="247" t="s">
        <v>211</v>
      </c>
      <c r="G454" s="244"/>
      <c r="H454" s="248">
        <v>104.885</v>
      </c>
      <c r="I454" s="249"/>
      <c r="J454" s="244"/>
      <c r="K454" s="244"/>
      <c r="L454" s="250"/>
      <c r="M454" s="251"/>
      <c r="N454" s="252"/>
      <c r="O454" s="252"/>
      <c r="P454" s="252"/>
      <c r="Q454" s="252"/>
      <c r="R454" s="252"/>
      <c r="S454" s="252"/>
      <c r="T454" s="253"/>
      <c r="AT454" s="254" t="s">
        <v>207</v>
      </c>
      <c r="AU454" s="254" t="s">
        <v>79</v>
      </c>
      <c r="AV454" s="14" t="s">
        <v>203</v>
      </c>
      <c r="AW454" s="14" t="s">
        <v>33</v>
      </c>
      <c r="AX454" s="14" t="s">
        <v>77</v>
      </c>
      <c r="AY454" s="254" t="s">
        <v>195</v>
      </c>
    </row>
    <row r="455" spans="2:65" s="1" customFormat="1" ht="22.5" customHeight="1">
      <c r="B455" s="42"/>
      <c r="C455" s="260" t="s">
        <v>713</v>
      </c>
      <c r="D455" s="260" t="s">
        <v>233</v>
      </c>
      <c r="E455" s="261" t="s">
        <v>714</v>
      </c>
      <c r="F455" s="262" t="s">
        <v>715</v>
      </c>
      <c r="G455" s="263" t="s">
        <v>250</v>
      </c>
      <c r="H455" s="264">
        <v>120.618</v>
      </c>
      <c r="I455" s="265"/>
      <c r="J455" s="266">
        <f>ROUND(I455*H455,2)</f>
        <v>0</v>
      </c>
      <c r="K455" s="262" t="s">
        <v>202</v>
      </c>
      <c r="L455" s="267"/>
      <c r="M455" s="268" t="s">
        <v>21</v>
      </c>
      <c r="N455" s="269" t="s">
        <v>41</v>
      </c>
      <c r="O455" s="43"/>
      <c r="P455" s="215">
        <f>O455*H455</f>
        <v>0</v>
      </c>
      <c r="Q455" s="215">
        <v>0.0227</v>
      </c>
      <c r="R455" s="215">
        <f>Q455*H455</f>
        <v>2.7380286000000003</v>
      </c>
      <c r="S455" s="215">
        <v>0</v>
      </c>
      <c r="T455" s="216">
        <f>S455*H455</f>
        <v>0</v>
      </c>
      <c r="AR455" s="25" t="s">
        <v>403</v>
      </c>
      <c r="AT455" s="25" t="s">
        <v>233</v>
      </c>
      <c r="AU455" s="25" t="s">
        <v>79</v>
      </c>
      <c r="AY455" s="25" t="s">
        <v>195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25" t="s">
        <v>77</v>
      </c>
      <c r="BK455" s="217">
        <f>ROUND(I455*H455,2)</f>
        <v>0</v>
      </c>
      <c r="BL455" s="25" t="s">
        <v>301</v>
      </c>
      <c r="BM455" s="25" t="s">
        <v>716</v>
      </c>
    </row>
    <row r="456" spans="2:47" s="1" customFormat="1" ht="13.5">
      <c r="B456" s="42"/>
      <c r="C456" s="64"/>
      <c r="D456" s="218" t="s">
        <v>205</v>
      </c>
      <c r="E456" s="64"/>
      <c r="F456" s="219" t="s">
        <v>715</v>
      </c>
      <c r="G456" s="64"/>
      <c r="H456" s="64"/>
      <c r="I456" s="174"/>
      <c r="J456" s="64"/>
      <c r="K456" s="64"/>
      <c r="L456" s="62"/>
      <c r="M456" s="220"/>
      <c r="N456" s="43"/>
      <c r="O456" s="43"/>
      <c r="P456" s="43"/>
      <c r="Q456" s="43"/>
      <c r="R456" s="43"/>
      <c r="S456" s="43"/>
      <c r="T456" s="79"/>
      <c r="AT456" s="25" t="s">
        <v>205</v>
      </c>
      <c r="AU456" s="25" t="s">
        <v>79</v>
      </c>
    </row>
    <row r="457" spans="2:51" s="13" customFormat="1" ht="13.5">
      <c r="B457" s="232"/>
      <c r="C457" s="233"/>
      <c r="D457" s="245" t="s">
        <v>207</v>
      </c>
      <c r="E457" s="233"/>
      <c r="F457" s="257" t="s">
        <v>717</v>
      </c>
      <c r="G457" s="233"/>
      <c r="H457" s="258">
        <v>120.618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AT457" s="242" t="s">
        <v>207</v>
      </c>
      <c r="AU457" s="242" t="s">
        <v>79</v>
      </c>
      <c r="AV457" s="13" t="s">
        <v>79</v>
      </c>
      <c r="AW457" s="13" t="s">
        <v>6</v>
      </c>
      <c r="AX457" s="13" t="s">
        <v>77</v>
      </c>
      <c r="AY457" s="242" t="s">
        <v>195</v>
      </c>
    </row>
    <row r="458" spans="2:65" s="1" customFormat="1" ht="22.5" customHeight="1">
      <c r="B458" s="42"/>
      <c r="C458" s="206" t="s">
        <v>718</v>
      </c>
      <c r="D458" s="206" t="s">
        <v>198</v>
      </c>
      <c r="E458" s="207" t="s">
        <v>719</v>
      </c>
      <c r="F458" s="208" t="s">
        <v>720</v>
      </c>
      <c r="G458" s="209" t="s">
        <v>250</v>
      </c>
      <c r="H458" s="210">
        <v>104.885</v>
      </c>
      <c r="I458" s="211"/>
      <c r="J458" s="212">
        <f>ROUND(I458*H458,2)</f>
        <v>0</v>
      </c>
      <c r="K458" s="208" t="s">
        <v>202</v>
      </c>
      <c r="L458" s="62"/>
      <c r="M458" s="213" t="s">
        <v>21</v>
      </c>
      <c r="N458" s="214" t="s">
        <v>41</v>
      </c>
      <c r="O458" s="43"/>
      <c r="P458" s="215">
        <f>O458*H458</f>
        <v>0</v>
      </c>
      <c r="Q458" s="215">
        <v>0.0003</v>
      </c>
      <c r="R458" s="215">
        <f>Q458*H458</f>
        <v>0.0314655</v>
      </c>
      <c r="S458" s="215">
        <v>0</v>
      </c>
      <c r="T458" s="216">
        <f>S458*H458</f>
        <v>0</v>
      </c>
      <c r="AR458" s="25" t="s">
        <v>301</v>
      </c>
      <c r="AT458" s="25" t="s">
        <v>198</v>
      </c>
      <c r="AU458" s="25" t="s">
        <v>79</v>
      </c>
      <c r="AY458" s="25" t="s">
        <v>195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25" t="s">
        <v>77</v>
      </c>
      <c r="BK458" s="217">
        <f>ROUND(I458*H458,2)</f>
        <v>0</v>
      </c>
      <c r="BL458" s="25" t="s">
        <v>301</v>
      </c>
      <c r="BM458" s="25" t="s">
        <v>721</v>
      </c>
    </row>
    <row r="459" spans="2:47" s="1" customFormat="1" ht="13.5">
      <c r="B459" s="42"/>
      <c r="C459" s="64"/>
      <c r="D459" s="218" t="s">
        <v>205</v>
      </c>
      <c r="E459" s="64"/>
      <c r="F459" s="219" t="s">
        <v>722</v>
      </c>
      <c r="G459" s="64"/>
      <c r="H459" s="64"/>
      <c r="I459" s="174"/>
      <c r="J459" s="64"/>
      <c r="K459" s="64"/>
      <c r="L459" s="62"/>
      <c r="M459" s="220"/>
      <c r="N459" s="43"/>
      <c r="O459" s="43"/>
      <c r="P459" s="43"/>
      <c r="Q459" s="43"/>
      <c r="R459" s="43"/>
      <c r="S459" s="43"/>
      <c r="T459" s="79"/>
      <c r="AT459" s="25" t="s">
        <v>205</v>
      </c>
      <c r="AU459" s="25" t="s">
        <v>79</v>
      </c>
    </row>
    <row r="460" spans="2:51" s="13" customFormat="1" ht="13.5">
      <c r="B460" s="232"/>
      <c r="C460" s="233"/>
      <c r="D460" s="245" t="s">
        <v>207</v>
      </c>
      <c r="E460" s="256" t="s">
        <v>21</v>
      </c>
      <c r="F460" s="257" t="s">
        <v>143</v>
      </c>
      <c r="G460" s="233"/>
      <c r="H460" s="258">
        <v>104.885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AT460" s="242" t="s">
        <v>207</v>
      </c>
      <c r="AU460" s="242" t="s">
        <v>79</v>
      </c>
      <c r="AV460" s="13" t="s">
        <v>79</v>
      </c>
      <c r="AW460" s="13" t="s">
        <v>33</v>
      </c>
      <c r="AX460" s="13" t="s">
        <v>77</v>
      </c>
      <c r="AY460" s="242" t="s">
        <v>195</v>
      </c>
    </row>
    <row r="461" spans="2:65" s="1" customFormat="1" ht="22.5" customHeight="1">
      <c r="B461" s="42"/>
      <c r="C461" s="206" t="s">
        <v>723</v>
      </c>
      <c r="D461" s="206" t="s">
        <v>198</v>
      </c>
      <c r="E461" s="207" t="s">
        <v>724</v>
      </c>
      <c r="F461" s="208" t="s">
        <v>682</v>
      </c>
      <c r="G461" s="209" t="s">
        <v>250</v>
      </c>
      <c r="H461" s="210">
        <v>19.32</v>
      </c>
      <c r="I461" s="211"/>
      <c r="J461" s="212">
        <f>ROUND(I461*H461,2)</f>
        <v>0</v>
      </c>
      <c r="K461" s="208" t="s">
        <v>21</v>
      </c>
      <c r="L461" s="62"/>
      <c r="M461" s="213" t="s">
        <v>21</v>
      </c>
      <c r="N461" s="214" t="s">
        <v>41</v>
      </c>
      <c r="O461" s="43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AR461" s="25" t="s">
        <v>301</v>
      </c>
      <c r="AT461" s="25" t="s">
        <v>198</v>
      </c>
      <c r="AU461" s="25" t="s">
        <v>79</v>
      </c>
      <c r="AY461" s="25" t="s">
        <v>195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25" t="s">
        <v>77</v>
      </c>
      <c r="BK461" s="217">
        <f>ROUND(I461*H461,2)</f>
        <v>0</v>
      </c>
      <c r="BL461" s="25" t="s">
        <v>301</v>
      </c>
      <c r="BM461" s="25" t="s">
        <v>725</v>
      </c>
    </row>
    <row r="462" spans="2:47" s="1" customFormat="1" ht="13.5">
      <c r="B462" s="42"/>
      <c r="C462" s="64"/>
      <c r="D462" s="218" t="s">
        <v>205</v>
      </c>
      <c r="E462" s="64"/>
      <c r="F462" s="219" t="s">
        <v>682</v>
      </c>
      <c r="G462" s="64"/>
      <c r="H462" s="64"/>
      <c r="I462" s="174"/>
      <c r="J462" s="64"/>
      <c r="K462" s="64"/>
      <c r="L462" s="62"/>
      <c r="M462" s="220"/>
      <c r="N462" s="43"/>
      <c r="O462" s="43"/>
      <c r="P462" s="43"/>
      <c r="Q462" s="43"/>
      <c r="R462" s="43"/>
      <c r="S462" s="43"/>
      <c r="T462" s="79"/>
      <c r="AT462" s="25" t="s">
        <v>205</v>
      </c>
      <c r="AU462" s="25" t="s">
        <v>79</v>
      </c>
    </row>
    <row r="463" spans="2:47" s="1" customFormat="1" ht="81">
      <c r="B463" s="42"/>
      <c r="C463" s="64"/>
      <c r="D463" s="218" t="s">
        <v>226</v>
      </c>
      <c r="E463" s="64"/>
      <c r="F463" s="259" t="s">
        <v>684</v>
      </c>
      <c r="G463" s="64"/>
      <c r="H463" s="64"/>
      <c r="I463" s="174"/>
      <c r="J463" s="64"/>
      <c r="K463" s="64"/>
      <c r="L463" s="62"/>
      <c r="M463" s="220"/>
      <c r="N463" s="43"/>
      <c r="O463" s="43"/>
      <c r="P463" s="43"/>
      <c r="Q463" s="43"/>
      <c r="R463" s="43"/>
      <c r="S463" s="43"/>
      <c r="T463" s="79"/>
      <c r="AT463" s="25" t="s">
        <v>226</v>
      </c>
      <c r="AU463" s="25" t="s">
        <v>79</v>
      </c>
    </row>
    <row r="464" spans="2:51" s="12" customFormat="1" ht="13.5">
      <c r="B464" s="221"/>
      <c r="C464" s="222"/>
      <c r="D464" s="218" t="s">
        <v>207</v>
      </c>
      <c r="E464" s="223" t="s">
        <v>21</v>
      </c>
      <c r="F464" s="224" t="s">
        <v>253</v>
      </c>
      <c r="G464" s="222"/>
      <c r="H464" s="225" t="s">
        <v>21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207</v>
      </c>
      <c r="AU464" s="231" t="s">
        <v>79</v>
      </c>
      <c r="AV464" s="12" t="s">
        <v>77</v>
      </c>
      <c r="AW464" s="12" t="s">
        <v>33</v>
      </c>
      <c r="AX464" s="12" t="s">
        <v>70</v>
      </c>
      <c r="AY464" s="231" t="s">
        <v>195</v>
      </c>
    </row>
    <row r="465" spans="2:51" s="13" customFormat="1" ht="13.5">
      <c r="B465" s="232"/>
      <c r="C465" s="233"/>
      <c r="D465" s="218" t="s">
        <v>207</v>
      </c>
      <c r="E465" s="234" t="s">
        <v>21</v>
      </c>
      <c r="F465" s="235" t="s">
        <v>726</v>
      </c>
      <c r="G465" s="233"/>
      <c r="H465" s="236">
        <v>3.99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AT465" s="242" t="s">
        <v>207</v>
      </c>
      <c r="AU465" s="242" t="s">
        <v>79</v>
      </c>
      <c r="AV465" s="13" t="s">
        <v>79</v>
      </c>
      <c r="AW465" s="13" t="s">
        <v>33</v>
      </c>
      <c r="AX465" s="13" t="s">
        <v>70</v>
      </c>
      <c r="AY465" s="242" t="s">
        <v>195</v>
      </c>
    </row>
    <row r="466" spans="2:51" s="13" customFormat="1" ht="13.5">
      <c r="B466" s="232"/>
      <c r="C466" s="233"/>
      <c r="D466" s="218" t="s">
        <v>207</v>
      </c>
      <c r="E466" s="234" t="s">
        <v>21</v>
      </c>
      <c r="F466" s="235" t="s">
        <v>727</v>
      </c>
      <c r="G466" s="233"/>
      <c r="H466" s="236">
        <v>6.3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AT466" s="242" t="s">
        <v>207</v>
      </c>
      <c r="AU466" s="242" t="s">
        <v>79</v>
      </c>
      <c r="AV466" s="13" t="s">
        <v>79</v>
      </c>
      <c r="AW466" s="13" t="s">
        <v>33</v>
      </c>
      <c r="AX466" s="13" t="s">
        <v>70</v>
      </c>
      <c r="AY466" s="242" t="s">
        <v>195</v>
      </c>
    </row>
    <row r="467" spans="2:51" s="13" customFormat="1" ht="13.5">
      <c r="B467" s="232"/>
      <c r="C467" s="233"/>
      <c r="D467" s="218" t="s">
        <v>207</v>
      </c>
      <c r="E467" s="234" t="s">
        <v>21</v>
      </c>
      <c r="F467" s="235" t="s">
        <v>728</v>
      </c>
      <c r="G467" s="233"/>
      <c r="H467" s="236">
        <v>4.83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AT467" s="242" t="s">
        <v>207</v>
      </c>
      <c r="AU467" s="242" t="s">
        <v>79</v>
      </c>
      <c r="AV467" s="13" t="s">
        <v>79</v>
      </c>
      <c r="AW467" s="13" t="s">
        <v>33</v>
      </c>
      <c r="AX467" s="13" t="s">
        <v>70</v>
      </c>
      <c r="AY467" s="242" t="s">
        <v>195</v>
      </c>
    </row>
    <row r="468" spans="2:51" s="13" customFormat="1" ht="13.5">
      <c r="B468" s="232"/>
      <c r="C468" s="233"/>
      <c r="D468" s="218" t="s">
        <v>207</v>
      </c>
      <c r="E468" s="234" t="s">
        <v>21</v>
      </c>
      <c r="F468" s="235" t="s">
        <v>729</v>
      </c>
      <c r="G468" s="233"/>
      <c r="H468" s="236">
        <v>4.2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AT468" s="242" t="s">
        <v>207</v>
      </c>
      <c r="AU468" s="242" t="s">
        <v>79</v>
      </c>
      <c r="AV468" s="13" t="s">
        <v>79</v>
      </c>
      <c r="AW468" s="13" t="s">
        <v>33</v>
      </c>
      <c r="AX468" s="13" t="s">
        <v>70</v>
      </c>
      <c r="AY468" s="242" t="s">
        <v>195</v>
      </c>
    </row>
    <row r="469" spans="2:51" s="14" customFormat="1" ht="13.5">
      <c r="B469" s="243"/>
      <c r="C469" s="244"/>
      <c r="D469" s="245" t="s">
        <v>207</v>
      </c>
      <c r="E469" s="246" t="s">
        <v>21</v>
      </c>
      <c r="F469" s="247" t="s">
        <v>211</v>
      </c>
      <c r="G469" s="244"/>
      <c r="H469" s="248">
        <v>19.32</v>
      </c>
      <c r="I469" s="249"/>
      <c r="J469" s="244"/>
      <c r="K469" s="244"/>
      <c r="L469" s="250"/>
      <c r="M469" s="251"/>
      <c r="N469" s="252"/>
      <c r="O469" s="252"/>
      <c r="P469" s="252"/>
      <c r="Q469" s="252"/>
      <c r="R469" s="252"/>
      <c r="S469" s="252"/>
      <c r="T469" s="253"/>
      <c r="AT469" s="254" t="s">
        <v>207</v>
      </c>
      <c r="AU469" s="254" t="s">
        <v>79</v>
      </c>
      <c r="AV469" s="14" t="s">
        <v>203</v>
      </c>
      <c r="AW469" s="14" t="s">
        <v>33</v>
      </c>
      <c r="AX469" s="14" t="s">
        <v>77</v>
      </c>
      <c r="AY469" s="254" t="s">
        <v>195</v>
      </c>
    </row>
    <row r="470" spans="2:65" s="1" customFormat="1" ht="22.5" customHeight="1">
      <c r="B470" s="42"/>
      <c r="C470" s="206" t="s">
        <v>730</v>
      </c>
      <c r="D470" s="206" t="s">
        <v>198</v>
      </c>
      <c r="E470" s="207" t="s">
        <v>731</v>
      </c>
      <c r="F470" s="208" t="s">
        <v>732</v>
      </c>
      <c r="G470" s="209" t="s">
        <v>351</v>
      </c>
      <c r="H470" s="210">
        <v>95</v>
      </c>
      <c r="I470" s="211"/>
      <c r="J470" s="212">
        <f>ROUND(I470*H470,2)</f>
        <v>0</v>
      </c>
      <c r="K470" s="208" t="s">
        <v>21</v>
      </c>
      <c r="L470" s="62"/>
      <c r="M470" s="213" t="s">
        <v>21</v>
      </c>
      <c r="N470" s="214" t="s">
        <v>41</v>
      </c>
      <c r="O470" s="43"/>
      <c r="P470" s="215">
        <f>O470*H470</f>
        <v>0</v>
      </c>
      <c r="Q470" s="215">
        <v>0.00026</v>
      </c>
      <c r="R470" s="215">
        <f>Q470*H470</f>
        <v>0.024699999999999996</v>
      </c>
      <c r="S470" s="215">
        <v>0</v>
      </c>
      <c r="T470" s="216">
        <f>S470*H470</f>
        <v>0</v>
      </c>
      <c r="AR470" s="25" t="s">
        <v>301</v>
      </c>
      <c r="AT470" s="25" t="s">
        <v>198</v>
      </c>
      <c r="AU470" s="25" t="s">
        <v>79</v>
      </c>
      <c r="AY470" s="25" t="s">
        <v>195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25" t="s">
        <v>77</v>
      </c>
      <c r="BK470" s="217">
        <f>ROUND(I470*H470,2)</f>
        <v>0</v>
      </c>
      <c r="BL470" s="25" t="s">
        <v>301</v>
      </c>
      <c r="BM470" s="25" t="s">
        <v>733</v>
      </c>
    </row>
    <row r="471" spans="2:47" s="1" customFormat="1" ht="13.5">
      <c r="B471" s="42"/>
      <c r="C471" s="64"/>
      <c r="D471" s="218" t="s">
        <v>205</v>
      </c>
      <c r="E471" s="64"/>
      <c r="F471" s="219" t="s">
        <v>732</v>
      </c>
      <c r="G471" s="64"/>
      <c r="H471" s="64"/>
      <c r="I471" s="174"/>
      <c r="J471" s="64"/>
      <c r="K471" s="64"/>
      <c r="L471" s="62"/>
      <c r="M471" s="220"/>
      <c r="N471" s="43"/>
      <c r="O471" s="43"/>
      <c r="P471" s="43"/>
      <c r="Q471" s="43"/>
      <c r="R471" s="43"/>
      <c r="S471" s="43"/>
      <c r="T471" s="79"/>
      <c r="AT471" s="25" t="s">
        <v>205</v>
      </c>
      <c r="AU471" s="25" t="s">
        <v>79</v>
      </c>
    </row>
    <row r="472" spans="2:51" s="12" customFormat="1" ht="13.5">
      <c r="B472" s="221"/>
      <c r="C472" s="222"/>
      <c r="D472" s="218" t="s">
        <v>207</v>
      </c>
      <c r="E472" s="223" t="s">
        <v>21</v>
      </c>
      <c r="F472" s="224" t="s">
        <v>253</v>
      </c>
      <c r="G472" s="222"/>
      <c r="H472" s="225" t="s">
        <v>21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AT472" s="231" t="s">
        <v>207</v>
      </c>
      <c r="AU472" s="231" t="s">
        <v>79</v>
      </c>
      <c r="AV472" s="12" t="s">
        <v>77</v>
      </c>
      <c r="AW472" s="12" t="s">
        <v>33</v>
      </c>
      <c r="AX472" s="12" t="s">
        <v>70</v>
      </c>
      <c r="AY472" s="231" t="s">
        <v>195</v>
      </c>
    </row>
    <row r="473" spans="2:51" s="13" customFormat="1" ht="13.5">
      <c r="B473" s="232"/>
      <c r="C473" s="233"/>
      <c r="D473" s="245" t="s">
        <v>207</v>
      </c>
      <c r="E473" s="256" t="s">
        <v>21</v>
      </c>
      <c r="F473" s="257" t="s">
        <v>734</v>
      </c>
      <c r="G473" s="233"/>
      <c r="H473" s="258">
        <v>95</v>
      </c>
      <c r="I473" s="237"/>
      <c r="J473" s="233"/>
      <c r="K473" s="233"/>
      <c r="L473" s="238"/>
      <c r="M473" s="239"/>
      <c r="N473" s="240"/>
      <c r="O473" s="240"/>
      <c r="P473" s="240"/>
      <c r="Q473" s="240"/>
      <c r="R473" s="240"/>
      <c r="S473" s="240"/>
      <c r="T473" s="241"/>
      <c r="AT473" s="242" t="s">
        <v>207</v>
      </c>
      <c r="AU473" s="242" t="s">
        <v>79</v>
      </c>
      <c r="AV473" s="13" t="s">
        <v>79</v>
      </c>
      <c r="AW473" s="13" t="s">
        <v>33</v>
      </c>
      <c r="AX473" s="13" t="s">
        <v>77</v>
      </c>
      <c r="AY473" s="242" t="s">
        <v>195</v>
      </c>
    </row>
    <row r="474" spans="2:65" s="1" customFormat="1" ht="22.5" customHeight="1">
      <c r="B474" s="42"/>
      <c r="C474" s="206" t="s">
        <v>735</v>
      </c>
      <c r="D474" s="206" t="s">
        <v>198</v>
      </c>
      <c r="E474" s="207" t="s">
        <v>736</v>
      </c>
      <c r="F474" s="208" t="s">
        <v>737</v>
      </c>
      <c r="G474" s="209" t="s">
        <v>351</v>
      </c>
      <c r="H474" s="210">
        <v>20</v>
      </c>
      <c r="I474" s="211"/>
      <c r="J474" s="212">
        <f>ROUND(I474*H474,2)</f>
        <v>0</v>
      </c>
      <c r="K474" s="208" t="s">
        <v>21</v>
      </c>
      <c r="L474" s="62"/>
      <c r="M474" s="213" t="s">
        <v>21</v>
      </c>
      <c r="N474" s="214" t="s">
        <v>41</v>
      </c>
      <c r="O474" s="43"/>
      <c r="P474" s="215">
        <f>O474*H474</f>
        <v>0</v>
      </c>
      <c r="Q474" s="215">
        <v>0.00026</v>
      </c>
      <c r="R474" s="215">
        <f>Q474*H474</f>
        <v>0.0052</v>
      </c>
      <c r="S474" s="215">
        <v>0</v>
      </c>
      <c r="T474" s="216">
        <f>S474*H474</f>
        <v>0</v>
      </c>
      <c r="AR474" s="25" t="s">
        <v>301</v>
      </c>
      <c r="AT474" s="25" t="s">
        <v>198</v>
      </c>
      <c r="AU474" s="25" t="s">
        <v>79</v>
      </c>
      <c r="AY474" s="25" t="s">
        <v>195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25" t="s">
        <v>77</v>
      </c>
      <c r="BK474" s="217">
        <f>ROUND(I474*H474,2)</f>
        <v>0</v>
      </c>
      <c r="BL474" s="25" t="s">
        <v>301</v>
      </c>
      <c r="BM474" s="25" t="s">
        <v>738</v>
      </c>
    </row>
    <row r="475" spans="2:47" s="1" customFormat="1" ht="13.5">
      <c r="B475" s="42"/>
      <c r="C475" s="64"/>
      <c r="D475" s="218" t="s">
        <v>205</v>
      </c>
      <c r="E475" s="64"/>
      <c r="F475" s="219" t="s">
        <v>737</v>
      </c>
      <c r="G475" s="64"/>
      <c r="H475" s="64"/>
      <c r="I475" s="174"/>
      <c r="J475" s="64"/>
      <c r="K475" s="64"/>
      <c r="L475" s="62"/>
      <c r="M475" s="220"/>
      <c r="N475" s="43"/>
      <c r="O475" s="43"/>
      <c r="P475" s="43"/>
      <c r="Q475" s="43"/>
      <c r="R475" s="43"/>
      <c r="S475" s="43"/>
      <c r="T475" s="79"/>
      <c r="AT475" s="25" t="s">
        <v>205</v>
      </c>
      <c r="AU475" s="25" t="s">
        <v>79</v>
      </c>
    </row>
    <row r="476" spans="2:51" s="12" customFormat="1" ht="13.5">
      <c r="B476" s="221"/>
      <c r="C476" s="222"/>
      <c r="D476" s="218" t="s">
        <v>207</v>
      </c>
      <c r="E476" s="223" t="s">
        <v>21</v>
      </c>
      <c r="F476" s="224" t="s">
        <v>253</v>
      </c>
      <c r="G476" s="222"/>
      <c r="H476" s="225" t="s">
        <v>21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AT476" s="231" t="s">
        <v>207</v>
      </c>
      <c r="AU476" s="231" t="s">
        <v>79</v>
      </c>
      <c r="AV476" s="12" t="s">
        <v>77</v>
      </c>
      <c r="AW476" s="12" t="s">
        <v>33</v>
      </c>
      <c r="AX476" s="12" t="s">
        <v>70</v>
      </c>
      <c r="AY476" s="231" t="s">
        <v>195</v>
      </c>
    </row>
    <row r="477" spans="2:51" s="13" customFormat="1" ht="13.5">
      <c r="B477" s="232"/>
      <c r="C477" s="233"/>
      <c r="D477" s="245" t="s">
        <v>207</v>
      </c>
      <c r="E477" s="256" t="s">
        <v>21</v>
      </c>
      <c r="F477" s="257" t="s">
        <v>330</v>
      </c>
      <c r="G477" s="233"/>
      <c r="H477" s="258">
        <v>20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AT477" s="242" t="s">
        <v>207</v>
      </c>
      <c r="AU477" s="242" t="s">
        <v>79</v>
      </c>
      <c r="AV477" s="13" t="s">
        <v>79</v>
      </c>
      <c r="AW477" s="13" t="s">
        <v>33</v>
      </c>
      <c r="AX477" s="13" t="s">
        <v>77</v>
      </c>
      <c r="AY477" s="242" t="s">
        <v>195</v>
      </c>
    </row>
    <row r="478" spans="2:65" s="1" customFormat="1" ht="22.5" customHeight="1">
      <c r="B478" s="42"/>
      <c r="C478" s="206" t="s">
        <v>739</v>
      </c>
      <c r="D478" s="206" t="s">
        <v>198</v>
      </c>
      <c r="E478" s="207" t="s">
        <v>740</v>
      </c>
      <c r="F478" s="208" t="s">
        <v>741</v>
      </c>
      <c r="G478" s="209" t="s">
        <v>539</v>
      </c>
      <c r="H478" s="284"/>
      <c r="I478" s="211"/>
      <c r="J478" s="212">
        <f>ROUND(I478*H478,2)</f>
        <v>0</v>
      </c>
      <c r="K478" s="208" t="s">
        <v>202</v>
      </c>
      <c r="L478" s="62"/>
      <c r="M478" s="213" t="s">
        <v>21</v>
      </c>
      <c r="N478" s="214" t="s">
        <v>41</v>
      </c>
      <c r="O478" s="43"/>
      <c r="P478" s="215">
        <f>O478*H478</f>
        <v>0</v>
      </c>
      <c r="Q478" s="215">
        <v>0</v>
      </c>
      <c r="R478" s="215">
        <f>Q478*H478</f>
        <v>0</v>
      </c>
      <c r="S478" s="215">
        <v>0</v>
      </c>
      <c r="T478" s="216">
        <f>S478*H478</f>
        <v>0</v>
      </c>
      <c r="AR478" s="25" t="s">
        <v>301</v>
      </c>
      <c r="AT478" s="25" t="s">
        <v>198</v>
      </c>
      <c r="AU478" s="25" t="s">
        <v>79</v>
      </c>
      <c r="AY478" s="25" t="s">
        <v>195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25" t="s">
        <v>77</v>
      </c>
      <c r="BK478" s="217">
        <f>ROUND(I478*H478,2)</f>
        <v>0</v>
      </c>
      <c r="BL478" s="25" t="s">
        <v>301</v>
      </c>
      <c r="BM478" s="25" t="s">
        <v>742</v>
      </c>
    </row>
    <row r="479" spans="2:47" s="1" customFormat="1" ht="27">
      <c r="B479" s="42"/>
      <c r="C479" s="64"/>
      <c r="D479" s="218" t="s">
        <v>205</v>
      </c>
      <c r="E479" s="64"/>
      <c r="F479" s="219" t="s">
        <v>743</v>
      </c>
      <c r="G479" s="64"/>
      <c r="H479" s="64"/>
      <c r="I479" s="174"/>
      <c r="J479" s="64"/>
      <c r="K479" s="64"/>
      <c r="L479" s="62"/>
      <c r="M479" s="220"/>
      <c r="N479" s="43"/>
      <c r="O479" s="43"/>
      <c r="P479" s="43"/>
      <c r="Q479" s="43"/>
      <c r="R479" s="43"/>
      <c r="S479" s="43"/>
      <c r="T479" s="79"/>
      <c r="AT479" s="25" t="s">
        <v>205</v>
      </c>
      <c r="AU479" s="25" t="s">
        <v>79</v>
      </c>
    </row>
    <row r="480" spans="2:63" s="11" customFormat="1" ht="29.85" customHeight="1">
      <c r="B480" s="189"/>
      <c r="C480" s="190"/>
      <c r="D480" s="203" t="s">
        <v>69</v>
      </c>
      <c r="E480" s="204" t="s">
        <v>744</v>
      </c>
      <c r="F480" s="204" t="s">
        <v>745</v>
      </c>
      <c r="G480" s="190"/>
      <c r="H480" s="190"/>
      <c r="I480" s="193"/>
      <c r="J480" s="205">
        <f>BK480</f>
        <v>0</v>
      </c>
      <c r="K480" s="190"/>
      <c r="L480" s="195"/>
      <c r="M480" s="196"/>
      <c r="N480" s="197"/>
      <c r="O480" s="197"/>
      <c r="P480" s="198">
        <f>SUM(P481:P516)</f>
        <v>0</v>
      </c>
      <c r="Q480" s="197"/>
      <c r="R480" s="198">
        <f>SUM(R481:R516)</f>
        <v>0.09756842000000002</v>
      </c>
      <c r="S480" s="197"/>
      <c r="T480" s="199">
        <f>SUM(T481:T516)</f>
        <v>0</v>
      </c>
      <c r="AR480" s="200" t="s">
        <v>79</v>
      </c>
      <c r="AT480" s="201" t="s">
        <v>69</v>
      </c>
      <c r="AU480" s="201" t="s">
        <v>77</v>
      </c>
      <c r="AY480" s="200" t="s">
        <v>195</v>
      </c>
      <c r="BK480" s="202">
        <f>SUM(BK481:BK516)</f>
        <v>0</v>
      </c>
    </row>
    <row r="481" spans="2:65" s="1" customFormat="1" ht="22.5" customHeight="1">
      <c r="B481" s="42"/>
      <c r="C481" s="206" t="s">
        <v>746</v>
      </c>
      <c r="D481" s="206" t="s">
        <v>198</v>
      </c>
      <c r="E481" s="207" t="s">
        <v>747</v>
      </c>
      <c r="F481" s="208" t="s">
        <v>748</v>
      </c>
      <c r="G481" s="209" t="s">
        <v>250</v>
      </c>
      <c r="H481" s="210">
        <v>216.68</v>
      </c>
      <c r="I481" s="211"/>
      <c r="J481" s="212">
        <f>ROUND(I481*H481,2)</f>
        <v>0</v>
      </c>
      <c r="K481" s="208" t="s">
        <v>202</v>
      </c>
      <c r="L481" s="62"/>
      <c r="M481" s="213" t="s">
        <v>21</v>
      </c>
      <c r="N481" s="214" t="s">
        <v>41</v>
      </c>
      <c r="O481" s="43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AR481" s="25" t="s">
        <v>301</v>
      </c>
      <c r="AT481" s="25" t="s">
        <v>198</v>
      </c>
      <c r="AU481" s="25" t="s">
        <v>79</v>
      </c>
      <c r="AY481" s="25" t="s">
        <v>195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25" t="s">
        <v>77</v>
      </c>
      <c r="BK481" s="217">
        <f>ROUND(I481*H481,2)</f>
        <v>0</v>
      </c>
      <c r="BL481" s="25" t="s">
        <v>301</v>
      </c>
      <c r="BM481" s="25" t="s">
        <v>749</v>
      </c>
    </row>
    <row r="482" spans="2:47" s="1" customFormat="1" ht="13.5">
      <c r="B482" s="42"/>
      <c r="C482" s="64"/>
      <c r="D482" s="218" t="s">
        <v>205</v>
      </c>
      <c r="E482" s="64"/>
      <c r="F482" s="219" t="s">
        <v>750</v>
      </c>
      <c r="G482" s="64"/>
      <c r="H482" s="64"/>
      <c r="I482" s="174"/>
      <c r="J482" s="64"/>
      <c r="K482" s="64"/>
      <c r="L482" s="62"/>
      <c r="M482" s="220"/>
      <c r="N482" s="43"/>
      <c r="O482" s="43"/>
      <c r="P482" s="43"/>
      <c r="Q482" s="43"/>
      <c r="R482" s="43"/>
      <c r="S482" s="43"/>
      <c r="T482" s="79"/>
      <c r="AT482" s="25" t="s">
        <v>205</v>
      </c>
      <c r="AU482" s="25" t="s">
        <v>79</v>
      </c>
    </row>
    <row r="483" spans="2:51" s="13" customFormat="1" ht="13.5">
      <c r="B483" s="232"/>
      <c r="C483" s="233"/>
      <c r="D483" s="245" t="s">
        <v>207</v>
      </c>
      <c r="E483" s="256" t="s">
        <v>21</v>
      </c>
      <c r="F483" s="257" t="s">
        <v>138</v>
      </c>
      <c r="G483" s="233"/>
      <c r="H483" s="258">
        <v>216.68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AT483" s="242" t="s">
        <v>207</v>
      </c>
      <c r="AU483" s="242" t="s">
        <v>79</v>
      </c>
      <c r="AV483" s="13" t="s">
        <v>79</v>
      </c>
      <c r="AW483" s="13" t="s">
        <v>33</v>
      </c>
      <c r="AX483" s="13" t="s">
        <v>77</v>
      </c>
      <c r="AY483" s="242" t="s">
        <v>195</v>
      </c>
    </row>
    <row r="484" spans="2:65" s="1" customFormat="1" ht="22.5" customHeight="1">
      <c r="B484" s="42"/>
      <c r="C484" s="206" t="s">
        <v>751</v>
      </c>
      <c r="D484" s="206" t="s">
        <v>198</v>
      </c>
      <c r="E484" s="207" t="s">
        <v>752</v>
      </c>
      <c r="F484" s="208" t="s">
        <v>753</v>
      </c>
      <c r="G484" s="209" t="s">
        <v>250</v>
      </c>
      <c r="H484" s="210">
        <v>60</v>
      </c>
      <c r="I484" s="211"/>
      <c r="J484" s="212">
        <f>ROUND(I484*H484,2)</f>
        <v>0</v>
      </c>
      <c r="K484" s="208" t="s">
        <v>202</v>
      </c>
      <c r="L484" s="62"/>
      <c r="M484" s="213" t="s">
        <v>21</v>
      </c>
      <c r="N484" s="214" t="s">
        <v>41</v>
      </c>
      <c r="O484" s="43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AR484" s="25" t="s">
        <v>301</v>
      </c>
      <c r="AT484" s="25" t="s">
        <v>198</v>
      </c>
      <c r="AU484" s="25" t="s">
        <v>79</v>
      </c>
      <c r="AY484" s="25" t="s">
        <v>195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25" t="s">
        <v>77</v>
      </c>
      <c r="BK484" s="217">
        <f>ROUND(I484*H484,2)</f>
        <v>0</v>
      </c>
      <c r="BL484" s="25" t="s">
        <v>301</v>
      </c>
      <c r="BM484" s="25" t="s">
        <v>754</v>
      </c>
    </row>
    <row r="485" spans="2:47" s="1" customFormat="1" ht="13.5">
      <c r="B485" s="42"/>
      <c r="C485" s="64"/>
      <c r="D485" s="218" t="s">
        <v>205</v>
      </c>
      <c r="E485" s="64"/>
      <c r="F485" s="219" t="s">
        <v>755</v>
      </c>
      <c r="G485" s="64"/>
      <c r="H485" s="64"/>
      <c r="I485" s="174"/>
      <c r="J485" s="64"/>
      <c r="K485" s="64"/>
      <c r="L485" s="62"/>
      <c r="M485" s="220"/>
      <c r="N485" s="43"/>
      <c r="O485" s="43"/>
      <c r="P485" s="43"/>
      <c r="Q485" s="43"/>
      <c r="R485" s="43"/>
      <c r="S485" s="43"/>
      <c r="T485" s="79"/>
      <c r="AT485" s="25" t="s">
        <v>205</v>
      </c>
      <c r="AU485" s="25" t="s">
        <v>79</v>
      </c>
    </row>
    <row r="486" spans="2:51" s="13" customFormat="1" ht="13.5">
      <c r="B486" s="232"/>
      <c r="C486" s="233"/>
      <c r="D486" s="245" t="s">
        <v>207</v>
      </c>
      <c r="E486" s="256" t="s">
        <v>21</v>
      </c>
      <c r="F486" s="257" t="s">
        <v>577</v>
      </c>
      <c r="G486" s="233"/>
      <c r="H486" s="258">
        <v>60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AT486" s="242" t="s">
        <v>207</v>
      </c>
      <c r="AU486" s="242" t="s">
        <v>79</v>
      </c>
      <c r="AV486" s="13" t="s">
        <v>79</v>
      </c>
      <c r="AW486" s="13" t="s">
        <v>33</v>
      </c>
      <c r="AX486" s="13" t="s">
        <v>77</v>
      </c>
      <c r="AY486" s="242" t="s">
        <v>195</v>
      </c>
    </row>
    <row r="487" spans="2:65" s="1" customFormat="1" ht="22.5" customHeight="1">
      <c r="B487" s="42"/>
      <c r="C487" s="260" t="s">
        <v>756</v>
      </c>
      <c r="D487" s="260" t="s">
        <v>233</v>
      </c>
      <c r="E487" s="261" t="s">
        <v>757</v>
      </c>
      <c r="F487" s="262" t="s">
        <v>758</v>
      </c>
      <c r="G487" s="263" t="s">
        <v>250</v>
      </c>
      <c r="H487" s="264">
        <v>63</v>
      </c>
      <c r="I487" s="265"/>
      <c r="J487" s="266">
        <f>ROUND(I487*H487,2)</f>
        <v>0</v>
      </c>
      <c r="K487" s="262" t="s">
        <v>202</v>
      </c>
      <c r="L487" s="267"/>
      <c r="M487" s="268" t="s">
        <v>21</v>
      </c>
      <c r="N487" s="269" t="s">
        <v>41</v>
      </c>
      <c r="O487" s="43"/>
      <c r="P487" s="215">
        <f>O487*H487</f>
        <v>0</v>
      </c>
      <c r="Q487" s="215">
        <v>0</v>
      </c>
      <c r="R487" s="215">
        <f>Q487*H487</f>
        <v>0</v>
      </c>
      <c r="S487" s="215">
        <v>0</v>
      </c>
      <c r="T487" s="216">
        <f>S487*H487</f>
        <v>0</v>
      </c>
      <c r="AR487" s="25" t="s">
        <v>403</v>
      </c>
      <c r="AT487" s="25" t="s">
        <v>233</v>
      </c>
      <c r="AU487" s="25" t="s">
        <v>79</v>
      </c>
      <c r="AY487" s="25" t="s">
        <v>195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77</v>
      </c>
      <c r="BK487" s="217">
        <f>ROUND(I487*H487,2)</f>
        <v>0</v>
      </c>
      <c r="BL487" s="25" t="s">
        <v>301</v>
      </c>
      <c r="BM487" s="25" t="s">
        <v>759</v>
      </c>
    </row>
    <row r="488" spans="2:47" s="1" customFormat="1" ht="13.5">
      <c r="B488" s="42"/>
      <c r="C488" s="64"/>
      <c r="D488" s="218" t="s">
        <v>205</v>
      </c>
      <c r="E488" s="64"/>
      <c r="F488" s="219" t="s">
        <v>760</v>
      </c>
      <c r="G488" s="64"/>
      <c r="H488" s="64"/>
      <c r="I488" s="174"/>
      <c r="J488" s="64"/>
      <c r="K488" s="64"/>
      <c r="L488" s="62"/>
      <c r="M488" s="220"/>
      <c r="N488" s="43"/>
      <c r="O488" s="43"/>
      <c r="P488" s="43"/>
      <c r="Q488" s="43"/>
      <c r="R488" s="43"/>
      <c r="S488" s="43"/>
      <c r="T488" s="79"/>
      <c r="AT488" s="25" t="s">
        <v>205</v>
      </c>
      <c r="AU488" s="25" t="s">
        <v>79</v>
      </c>
    </row>
    <row r="489" spans="2:51" s="13" customFormat="1" ht="13.5">
      <c r="B489" s="232"/>
      <c r="C489" s="233"/>
      <c r="D489" s="245" t="s">
        <v>207</v>
      </c>
      <c r="E489" s="233"/>
      <c r="F489" s="257" t="s">
        <v>761</v>
      </c>
      <c r="G489" s="233"/>
      <c r="H489" s="258">
        <v>63</v>
      </c>
      <c r="I489" s="237"/>
      <c r="J489" s="233"/>
      <c r="K489" s="233"/>
      <c r="L489" s="238"/>
      <c r="M489" s="239"/>
      <c r="N489" s="240"/>
      <c r="O489" s="240"/>
      <c r="P489" s="240"/>
      <c r="Q489" s="240"/>
      <c r="R489" s="240"/>
      <c r="S489" s="240"/>
      <c r="T489" s="241"/>
      <c r="AT489" s="242" t="s">
        <v>207</v>
      </c>
      <c r="AU489" s="242" t="s">
        <v>79</v>
      </c>
      <c r="AV489" s="13" t="s">
        <v>79</v>
      </c>
      <c r="AW489" s="13" t="s">
        <v>6</v>
      </c>
      <c r="AX489" s="13" t="s">
        <v>77</v>
      </c>
      <c r="AY489" s="242" t="s">
        <v>195</v>
      </c>
    </row>
    <row r="490" spans="2:65" s="1" customFormat="1" ht="22.5" customHeight="1">
      <c r="B490" s="42"/>
      <c r="C490" s="206" t="s">
        <v>762</v>
      </c>
      <c r="D490" s="206" t="s">
        <v>198</v>
      </c>
      <c r="E490" s="207" t="s">
        <v>763</v>
      </c>
      <c r="F490" s="208" t="s">
        <v>764</v>
      </c>
      <c r="G490" s="209" t="s">
        <v>250</v>
      </c>
      <c r="H490" s="210">
        <v>88.445</v>
      </c>
      <c r="I490" s="211"/>
      <c r="J490" s="212">
        <f>ROUND(I490*H490,2)</f>
        <v>0</v>
      </c>
      <c r="K490" s="208" t="s">
        <v>202</v>
      </c>
      <c r="L490" s="62"/>
      <c r="M490" s="213" t="s">
        <v>21</v>
      </c>
      <c r="N490" s="214" t="s">
        <v>41</v>
      </c>
      <c r="O490" s="43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AR490" s="25" t="s">
        <v>301</v>
      </c>
      <c r="AT490" s="25" t="s">
        <v>198</v>
      </c>
      <c r="AU490" s="25" t="s">
        <v>79</v>
      </c>
      <c r="AY490" s="25" t="s">
        <v>195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25" t="s">
        <v>77</v>
      </c>
      <c r="BK490" s="217">
        <f>ROUND(I490*H490,2)</f>
        <v>0</v>
      </c>
      <c r="BL490" s="25" t="s">
        <v>301</v>
      </c>
      <c r="BM490" s="25" t="s">
        <v>765</v>
      </c>
    </row>
    <row r="491" spans="2:47" s="1" customFormat="1" ht="27">
      <c r="B491" s="42"/>
      <c r="C491" s="64"/>
      <c r="D491" s="218" t="s">
        <v>205</v>
      </c>
      <c r="E491" s="64"/>
      <c r="F491" s="219" t="s">
        <v>766</v>
      </c>
      <c r="G491" s="64"/>
      <c r="H491" s="64"/>
      <c r="I491" s="174"/>
      <c r="J491" s="64"/>
      <c r="K491" s="64"/>
      <c r="L491" s="62"/>
      <c r="M491" s="220"/>
      <c r="N491" s="43"/>
      <c r="O491" s="43"/>
      <c r="P491" s="43"/>
      <c r="Q491" s="43"/>
      <c r="R491" s="43"/>
      <c r="S491" s="43"/>
      <c r="T491" s="79"/>
      <c r="AT491" s="25" t="s">
        <v>205</v>
      </c>
      <c r="AU491" s="25" t="s">
        <v>79</v>
      </c>
    </row>
    <row r="492" spans="2:51" s="13" customFormat="1" ht="13.5">
      <c r="B492" s="232"/>
      <c r="C492" s="233"/>
      <c r="D492" s="245" t="s">
        <v>207</v>
      </c>
      <c r="E492" s="256" t="s">
        <v>21</v>
      </c>
      <c r="F492" s="257" t="s">
        <v>341</v>
      </c>
      <c r="G492" s="233"/>
      <c r="H492" s="258">
        <v>88.445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AT492" s="242" t="s">
        <v>207</v>
      </c>
      <c r="AU492" s="242" t="s">
        <v>79</v>
      </c>
      <c r="AV492" s="13" t="s">
        <v>79</v>
      </c>
      <c r="AW492" s="13" t="s">
        <v>33</v>
      </c>
      <c r="AX492" s="13" t="s">
        <v>77</v>
      </c>
      <c r="AY492" s="242" t="s">
        <v>195</v>
      </c>
    </row>
    <row r="493" spans="2:65" s="1" customFormat="1" ht="22.5" customHeight="1">
      <c r="B493" s="42"/>
      <c r="C493" s="260" t="s">
        <v>767</v>
      </c>
      <c r="D493" s="260" t="s">
        <v>233</v>
      </c>
      <c r="E493" s="261" t="s">
        <v>757</v>
      </c>
      <c r="F493" s="262" t="s">
        <v>758</v>
      </c>
      <c r="G493" s="263" t="s">
        <v>250</v>
      </c>
      <c r="H493" s="264">
        <v>92.867</v>
      </c>
      <c r="I493" s="265"/>
      <c r="J493" s="266">
        <f>ROUND(I493*H493,2)</f>
        <v>0</v>
      </c>
      <c r="K493" s="262" t="s">
        <v>202</v>
      </c>
      <c r="L493" s="267"/>
      <c r="M493" s="268" t="s">
        <v>21</v>
      </c>
      <c r="N493" s="269" t="s">
        <v>41</v>
      </c>
      <c r="O493" s="43"/>
      <c r="P493" s="215">
        <f>O493*H493</f>
        <v>0</v>
      </c>
      <c r="Q493" s="215">
        <v>0</v>
      </c>
      <c r="R493" s="215">
        <f>Q493*H493</f>
        <v>0</v>
      </c>
      <c r="S493" s="215">
        <v>0</v>
      </c>
      <c r="T493" s="216">
        <f>S493*H493</f>
        <v>0</v>
      </c>
      <c r="AR493" s="25" t="s">
        <v>403</v>
      </c>
      <c r="AT493" s="25" t="s">
        <v>233</v>
      </c>
      <c r="AU493" s="25" t="s">
        <v>79</v>
      </c>
      <c r="AY493" s="25" t="s">
        <v>195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77</v>
      </c>
      <c r="BK493" s="217">
        <f>ROUND(I493*H493,2)</f>
        <v>0</v>
      </c>
      <c r="BL493" s="25" t="s">
        <v>301</v>
      </c>
      <c r="BM493" s="25" t="s">
        <v>768</v>
      </c>
    </row>
    <row r="494" spans="2:47" s="1" customFormat="1" ht="13.5">
      <c r="B494" s="42"/>
      <c r="C494" s="64"/>
      <c r="D494" s="218" t="s">
        <v>205</v>
      </c>
      <c r="E494" s="64"/>
      <c r="F494" s="219" t="s">
        <v>760</v>
      </c>
      <c r="G494" s="64"/>
      <c r="H494" s="64"/>
      <c r="I494" s="174"/>
      <c r="J494" s="64"/>
      <c r="K494" s="64"/>
      <c r="L494" s="62"/>
      <c r="M494" s="220"/>
      <c r="N494" s="43"/>
      <c r="O494" s="43"/>
      <c r="P494" s="43"/>
      <c r="Q494" s="43"/>
      <c r="R494" s="43"/>
      <c r="S494" s="43"/>
      <c r="T494" s="79"/>
      <c r="AT494" s="25" t="s">
        <v>205</v>
      </c>
      <c r="AU494" s="25" t="s">
        <v>79</v>
      </c>
    </row>
    <row r="495" spans="2:51" s="13" customFormat="1" ht="13.5">
      <c r="B495" s="232"/>
      <c r="C495" s="233"/>
      <c r="D495" s="245" t="s">
        <v>207</v>
      </c>
      <c r="E495" s="233"/>
      <c r="F495" s="257" t="s">
        <v>769</v>
      </c>
      <c r="G495" s="233"/>
      <c r="H495" s="258">
        <v>92.867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AT495" s="242" t="s">
        <v>207</v>
      </c>
      <c r="AU495" s="242" t="s">
        <v>79</v>
      </c>
      <c r="AV495" s="13" t="s">
        <v>79</v>
      </c>
      <c r="AW495" s="13" t="s">
        <v>6</v>
      </c>
      <c r="AX495" s="13" t="s">
        <v>77</v>
      </c>
      <c r="AY495" s="242" t="s">
        <v>195</v>
      </c>
    </row>
    <row r="496" spans="2:65" s="1" customFormat="1" ht="22.5" customHeight="1">
      <c r="B496" s="42"/>
      <c r="C496" s="206" t="s">
        <v>770</v>
      </c>
      <c r="D496" s="206" t="s">
        <v>198</v>
      </c>
      <c r="E496" s="207" t="s">
        <v>771</v>
      </c>
      <c r="F496" s="208" t="s">
        <v>772</v>
      </c>
      <c r="G496" s="209" t="s">
        <v>250</v>
      </c>
      <c r="H496" s="210">
        <v>216.68</v>
      </c>
      <c r="I496" s="211"/>
      <c r="J496" s="212">
        <f>ROUND(I496*H496,2)</f>
        <v>0</v>
      </c>
      <c r="K496" s="208" t="s">
        <v>202</v>
      </c>
      <c r="L496" s="62"/>
      <c r="M496" s="213" t="s">
        <v>21</v>
      </c>
      <c r="N496" s="214" t="s">
        <v>41</v>
      </c>
      <c r="O496" s="43"/>
      <c r="P496" s="215">
        <f>O496*H496</f>
        <v>0</v>
      </c>
      <c r="Q496" s="215">
        <v>0.0002</v>
      </c>
      <c r="R496" s="215">
        <f>Q496*H496</f>
        <v>0.043336000000000006</v>
      </c>
      <c r="S496" s="215">
        <v>0</v>
      </c>
      <c r="T496" s="216">
        <f>S496*H496</f>
        <v>0</v>
      </c>
      <c r="AR496" s="25" t="s">
        <v>301</v>
      </c>
      <c r="AT496" s="25" t="s">
        <v>198</v>
      </c>
      <c r="AU496" s="25" t="s">
        <v>79</v>
      </c>
      <c r="AY496" s="25" t="s">
        <v>195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77</v>
      </c>
      <c r="BK496" s="217">
        <f>ROUND(I496*H496,2)</f>
        <v>0</v>
      </c>
      <c r="BL496" s="25" t="s">
        <v>301</v>
      </c>
      <c r="BM496" s="25" t="s">
        <v>773</v>
      </c>
    </row>
    <row r="497" spans="2:47" s="1" customFormat="1" ht="13.5">
      <c r="B497" s="42"/>
      <c r="C497" s="64"/>
      <c r="D497" s="218" t="s">
        <v>205</v>
      </c>
      <c r="E497" s="64"/>
      <c r="F497" s="219" t="s">
        <v>774</v>
      </c>
      <c r="G497" s="64"/>
      <c r="H497" s="64"/>
      <c r="I497" s="174"/>
      <c r="J497" s="64"/>
      <c r="K497" s="64"/>
      <c r="L497" s="62"/>
      <c r="M497" s="220"/>
      <c r="N497" s="43"/>
      <c r="O497" s="43"/>
      <c r="P497" s="43"/>
      <c r="Q497" s="43"/>
      <c r="R497" s="43"/>
      <c r="S497" s="43"/>
      <c r="T497" s="79"/>
      <c r="AT497" s="25" t="s">
        <v>205</v>
      </c>
      <c r="AU497" s="25" t="s">
        <v>79</v>
      </c>
    </row>
    <row r="498" spans="2:47" s="1" customFormat="1" ht="27">
      <c r="B498" s="42"/>
      <c r="C498" s="64"/>
      <c r="D498" s="218" t="s">
        <v>226</v>
      </c>
      <c r="E498" s="64"/>
      <c r="F498" s="259" t="s">
        <v>775</v>
      </c>
      <c r="G498" s="64"/>
      <c r="H498" s="64"/>
      <c r="I498" s="174"/>
      <c r="J498" s="64"/>
      <c r="K498" s="64"/>
      <c r="L498" s="62"/>
      <c r="M498" s="220"/>
      <c r="N498" s="43"/>
      <c r="O498" s="43"/>
      <c r="P498" s="43"/>
      <c r="Q498" s="43"/>
      <c r="R498" s="43"/>
      <c r="S498" s="43"/>
      <c r="T498" s="79"/>
      <c r="AT498" s="25" t="s">
        <v>226</v>
      </c>
      <c r="AU498" s="25" t="s">
        <v>79</v>
      </c>
    </row>
    <row r="499" spans="2:51" s="13" customFormat="1" ht="13.5">
      <c r="B499" s="232"/>
      <c r="C499" s="233"/>
      <c r="D499" s="218" t="s">
        <v>207</v>
      </c>
      <c r="E499" s="234" t="s">
        <v>21</v>
      </c>
      <c r="F499" s="235" t="s">
        <v>776</v>
      </c>
      <c r="G499" s="233"/>
      <c r="H499" s="236">
        <v>75.051</v>
      </c>
      <c r="I499" s="237"/>
      <c r="J499" s="233"/>
      <c r="K499" s="233"/>
      <c r="L499" s="238"/>
      <c r="M499" s="239"/>
      <c r="N499" s="240"/>
      <c r="O499" s="240"/>
      <c r="P499" s="240"/>
      <c r="Q499" s="240"/>
      <c r="R499" s="240"/>
      <c r="S499" s="240"/>
      <c r="T499" s="241"/>
      <c r="AT499" s="242" t="s">
        <v>207</v>
      </c>
      <c r="AU499" s="242" t="s">
        <v>79</v>
      </c>
      <c r="AV499" s="13" t="s">
        <v>79</v>
      </c>
      <c r="AW499" s="13" t="s">
        <v>33</v>
      </c>
      <c r="AX499" s="13" t="s">
        <v>70</v>
      </c>
      <c r="AY499" s="242" t="s">
        <v>195</v>
      </c>
    </row>
    <row r="500" spans="2:51" s="13" customFormat="1" ht="13.5">
      <c r="B500" s="232"/>
      <c r="C500" s="233"/>
      <c r="D500" s="218" t="s">
        <v>207</v>
      </c>
      <c r="E500" s="234" t="s">
        <v>21</v>
      </c>
      <c r="F500" s="235" t="s">
        <v>272</v>
      </c>
      <c r="G500" s="233"/>
      <c r="H500" s="236">
        <v>24.075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AT500" s="242" t="s">
        <v>207</v>
      </c>
      <c r="AU500" s="242" t="s">
        <v>79</v>
      </c>
      <c r="AV500" s="13" t="s">
        <v>79</v>
      </c>
      <c r="AW500" s="13" t="s">
        <v>33</v>
      </c>
      <c r="AX500" s="13" t="s">
        <v>70</v>
      </c>
      <c r="AY500" s="242" t="s">
        <v>195</v>
      </c>
    </row>
    <row r="501" spans="2:51" s="13" customFormat="1" ht="13.5">
      <c r="B501" s="232"/>
      <c r="C501" s="233"/>
      <c r="D501" s="218" t="s">
        <v>207</v>
      </c>
      <c r="E501" s="234" t="s">
        <v>21</v>
      </c>
      <c r="F501" s="235" t="s">
        <v>294</v>
      </c>
      <c r="G501" s="233"/>
      <c r="H501" s="236">
        <v>19.35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AT501" s="242" t="s">
        <v>207</v>
      </c>
      <c r="AU501" s="242" t="s">
        <v>79</v>
      </c>
      <c r="AV501" s="13" t="s">
        <v>79</v>
      </c>
      <c r="AW501" s="13" t="s">
        <v>33</v>
      </c>
      <c r="AX501" s="13" t="s">
        <v>70</v>
      </c>
      <c r="AY501" s="242" t="s">
        <v>195</v>
      </c>
    </row>
    <row r="502" spans="2:51" s="13" customFormat="1" ht="13.5">
      <c r="B502" s="232"/>
      <c r="C502" s="233"/>
      <c r="D502" s="218" t="s">
        <v>207</v>
      </c>
      <c r="E502" s="234" t="s">
        <v>21</v>
      </c>
      <c r="F502" s="235" t="s">
        <v>311</v>
      </c>
      <c r="G502" s="233"/>
      <c r="H502" s="236">
        <v>56.676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AT502" s="242" t="s">
        <v>207</v>
      </c>
      <c r="AU502" s="242" t="s">
        <v>79</v>
      </c>
      <c r="AV502" s="13" t="s">
        <v>79</v>
      </c>
      <c r="AW502" s="13" t="s">
        <v>33</v>
      </c>
      <c r="AX502" s="13" t="s">
        <v>70</v>
      </c>
      <c r="AY502" s="242" t="s">
        <v>195</v>
      </c>
    </row>
    <row r="503" spans="2:51" s="13" customFormat="1" ht="27">
      <c r="B503" s="232"/>
      <c r="C503" s="233"/>
      <c r="D503" s="218" t="s">
        <v>207</v>
      </c>
      <c r="E503" s="234" t="s">
        <v>21</v>
      </c>
      <c r="F503" s="235" t="s">
        <v>777</v>
      </c>
      <c r="G503" s="233"/>
      <c r="H503" s="236">
        <v>41.528</v>
      </c>
      <c r="I503" s="237"/>
      <c r="J503" s="233"/>
      <c r="K503" s="233"/>
      <c r="L503" s="238"/>
      <c r="M503" s="239"/>
      <c r="N503" s="240"/>
      <c r="O503" s="240"/>
      <c r="P503" s="240"/>
      <c r="Q503" s="240"/>
      <c r="R503" s="240"/>
      <c r="S503" s="240"/>
      <c r="T503" s="241"/>
      <c r="AT503" s="242" t="s">
        <v>207</v>
      </c>
      <c r="AU503" s="242" t="s">
        <v>79</v>
      </c>
      <c r="AV503" s="13" t="s">
        <v>79</v>
      </c>
      <c r="AW503" s="13" t="s">
        <v>33</v>
      </c>
      <c r="AX503" s="13" t="s">
        <v>70</v>
      </c>
      <c r="AY503" s="242" t="s">
        <v>195</v>
      </c>
    </row>
    <row r="504" spans="2:51" s="14" customFormat="1" ht="13.5">
      <c r="B504" s="243"/>
      <c r="C504" s="244"/>
      <c r="D504" s="245" t="s">
        <v>207</v>
      </c>
      <c r="E504" s="246" t="s">
        <v>138</v>
      </c>
      <c r="F504" s="247" t="s">
        <v>211</v>
      </c>
      <c r="G504" s="244"/>
      <c r="H504" s="248">
        <v>216.68</v>
      </c>
      <c r="I504" s="249"/>
      <c r="J504" s="244"/>
      <c r="K504" s="244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207</v>
      </c>
      <c r="AU504" s="254" t="s">
        <v>79</v>
      </c>
      <c r="AV504" s="14" t="s">
        <v>203</v>
      </c>
      <c r="AW504" s="14" t="s">
        <v>33</v>
      </c>
      <c r="AX504" s="14" t="s">
        <v>77</v>
      </c>
      <c r="AY504" s="254" t="s">
        <v>195</v>
      </c>
    </row>
    <row r="505" spans="2:65" s="1" customFormat="1" ht="31.5" customHeight="1">
      <c r="B505" s="42"/>
      <c r="C505" s="206" t="s">
        <v>778</v>
      </c>
      <c r="D505" s="206" t="s">
        <v>198</v>
      </c>
      <c r="E505" s="207" t="s">
        <v>779</v>
      </c>
      <c r="F505" s="208" t="s">
        <v>780</v>
      </c>
      <c r="G505" s="209" t="s">
        <v>250</v>
      </c>
      <c r="H505" s="210">
        <v>18.576</v>
      </c>
      <c r="I505" s="211"/>
      <c r="J505" s="212">
        <f>ROUND(I505*H505,2)</f>
        <v>0</v>
      </c>
      <c r="K505" s="208" t="s">
        <v>202</v>
      </c>
      <c r="L505" s="62"/>
      <c r="M505" s="213" t="s">
        <v>21</v>
      </c>
      <c r="N505" s="214" t="s">
        <v>41</v>
      </c>
      <c r="O505" s="43"/>
      <c r="P505" s="215">
        <f>O505*H505</f>
        <v>0</v>
      </c>
      <c r="Q505" s="215">
        <v>0.00026</v>
      </c>
      <c r="R505" s="215">
        <f>Q505*H505</f>
        <v>0.00482976</v>
      </c>
      <c r="S505" s="215">
        <v>0</v>
      </c>
      <c r="T505" s="216">
        <f>S505*H505</f>
        <v>0</v>
      </c>
      <c r="AR505" s="25" t="s">
        <v>301</v>
      </c>
      <c r="AT505" s="25" t="s">
        <v>198</v>
      </c>
      <c r="AU505" s="25" t="s">
        <v>79</v>
      </c>
      <c r="AY505" s="25" t="s">
        <v>195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25" t="s">
        <v>77</v>
      </c>
      <c r="BK505" s="217">
        <f>ROUND(I505*H505,2)</f>
        <v>0</v>
      </c>
      <c r="BL505" s="25" t="s">
        <v>301</v>
      </c>
      <c r="BM505" s="25" t="s">
        <v>781</v>
      </c>
    </row>
    <row r="506" spans="2:47" s="1" customFormat="1" ht="27">
      <c r="B506" s="42"/>
      <c r="C506" s="64"/>
      <c r="D506" s="218" t="s">
        <v>205</v>
      </c>
      <c r="E506" s="64"/>
      <c r="F506" s="219" t="s">
        <v>782</v>
      </c>
      <c r="G506" s="64"/>
      <c r="H506" s="64"/>
      <c r="I506" s="174"/>
      <c r="J506" s="64"/>
      <c r="K506" s="64"/>
      <c r="L506" s="62"/>
      <c r="M506" s="220"/>
      <c r="N506" s="43"/>
      <c r="O506" s="43"/>
      <c r="P506" s="43"/>
      <c r="Q506" s="43"/>
      <c r="R506" s="43"/>
      <c r="S506" s="43"/>
      <c r="T506" s="79"/>
      <c r="AT506" s="25" t="s">
        <v>205</v>
      </c>
      <c r="AU506" s="25" t="s">
        <v>79</v>
      </c>
    </row>
    <row r="507" spans="2:51" s="13" customFormat="1" ht="27">
      <c r="B507" s="232"/>
      <c r="C507" s="233"/>
      <c r="D507" s="218" t="s">
        <v>207</v>
      </c>
      <c r="E507" s="234" t="s">
        <v>21</v>
      </c>
      <c r="F507" s="235" t="s">
        <v>783</v>
      </c>
      <c r="G507" s="233"/>
      <c r="H507" s="236">
        <v>18.576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AT507" s="242" t="s">
        <v>207</v>
      </c>
      <c r="AU507" s="242" t="s">
        <v>79</v>
      </c>
      <c r="AV507" s="13" t="s">
        <v>79</v>
      </c>
      <c r="AW507" s="13" t="s">
        <v>33</v>
      </c>
      <c r="AX507" s="13" t="s">
        <v>70</v>
      </c>
      <c r="AY507" s="242" t="s">
        <v>195</v>
      </c>
    </row>
    <row r="508" spans="2:51" s="14" customFormat="1" ht="13.5">
      <c r="B508" s="243"/>
      <c r="C508" s="244"/>
      <c r="D508" s="245" t="s">
        <v>207</v>
      </c>
      <c r="E508" s="246" t="s">
        <v>152</v>
      </c>
      <c r="F508" s="247" t="s">
        <v>211</v>
      </c>
      <c r="G508" s="244"/>
      <c r="H508" s="248">
        <v>18.576</v>
      </c>
      <c r="I508" s="249"/>
      <c r="J508" s="244"/>
      <c r="K508" s="244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207</v>
      </c>
      <c r="AU508" s="254" t="s">
        <v>79</v>
      </c>
      <c r="AV508" s="14" t="s">
        <v>203</v>
      </c>
      <c r="AW508" s="14" t="s">
        <v>33</v>
      </c>
      <c r="AX508" s="14" t="s">
        <v>77</v>
      </c>
      <c r="AY508" s="254" t="s">
        <v>195</v>
      </c>
    </row>
    <row r="509" spans="2:65" s="1" customFormat="1" ht="31.5" customHeight="1">
      <c r="B509" s="42"/>
      <c r="C509" s="206" t="s">
        <v>734</v>
      </c>
      <c r="D509" s="206" t="s">
        <v>198</v>
      </c>
      <c r="E509" s="207" t="s">
        <v>784</v>
      </c>
      <c r="F509" s="208" t="s">
        <v>785</v>
      </c>
      <c r="G509" s="209" t="s">
        <v>250</v>
      </c>
      <c r="H509" s="210">
        <v>170.354</v>
      </c>
      <c r="I509" s="211"/>
      <c r="J509" s="212">
        <f>ROUND(I509*H509,2)</f>
        <v>0</v>
      </c>
      <c r="K509" s="208" t="s">
        <v>202</v>
      </c>
      <c r="L509" s="62"/>
      <c r="M509" s="213" t="s">
        <v>21</v>
      </c>
      <c r="N509" s="214" t="s">
        <v>41</v>
      </c>
      <c r="O509" s="43"/>
      <c r="P509" s="215">
        <f>O509*H509</f>
        <v>0</v>
      </c>
      <c r="Q509" s="215">
        <v>0.00029</v>
      </c>
      <c r="R509" s="215">
        <f>Q509*H509</f>
        <v>0.04940266</v>
      </c>
      <c r="S509" s="215">
        <v>0</v>
      </c>
      <c r="T509" s="216">
        <f>S509*H509</f>
        <v>0</v>
      </c>
      <c r="AR509" s="25" t="s">
        <v>301</v>
      </c>
      <c r="AT509" s="25" t="s">
        <v>198</v>
      </c>
      <c r="AU509" s="25" t="s">
        <v>79</v>
      </c>
      <c r="AY509" s="25" t="s">
        <v>195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25" t="s">
        <v>77</v>
      </c>
      <c r="BK509" s="217">
        <f>ROUND(I509*H509,2)</f>
        <v>0</v>
      </c>
      <c r="BL509" s="25" t="s">
        <v>301</v>
      </c>
      <c r="BM509" s="25" t="s">
        <v>786</v>
      </c>
    </row>
    <row r="510" spans="2:47" s="1" customFormat="1" ht="27">
      <c r="B510" s="42"/>
      <c r="C510" s="64"/>
      <c r="D510" s="218" t="s">
        <v>205</v>
      </c>
      <c r="E510" s="64"/>
      <c r="F510" s="219" t="s">
        <v>787</v>
      </c>
      <c r="G510" s="64"/>
      <c r="H510" s="64"/>
      <c r="I510" s="174"/>
      <c r="J510" s="64"/>
      <c r="K510" s="64"/>
      <c r="L510" s="62"/>
      <c r="M510" s="220"/>
      <c r="N510" s="43"/>
      <c r="O510" s="43"/>
      <c r="P510" s="43"/>
      <c r="Q510" s="43"/>
      <c r="R510" s="43"/>
      <c r="S510" s="43"/>
      <c r="T510" s="79"/>
      <c r="AT510" s="25" t="s">
        <v>205</v>
      </c>
      <c r="AU510" s="25" t="s">
        <v>79</v>
      </c>
    </row>
    <row r="511" spans="2:47" s="1" customFormat="1" ht="27">
      <c r="B511" s="42"/>
      <c r="C511" s="64"/>
      <c r="D511" s="218" t="s">
        <v>226</v>
      </c>
      <c r="E511" s="64"/>
      <c r="F511" s="259" t="s">
        <v>788</v>
      </c>
      <c r="G511" s="64"/>
      <c r="H511" s="64"/>
      <c r="I511" s="174"/>
      <c r="J511" s="64"/>
      <c r="K511" s="64"/>
      <c r="L511" s="62"/>
      <c r="M511" s="220"/>
      <c r="N511" s="43"/>
      <c r="O511" s="43"/>
      <c r="P511" s="43"/>
      <c r="Q511" s="43"/>
      <c r="R511" s="43"/>
      <c r="S511" s="43"/>
      <c r="T511" s="79"/>
      <c r="AT511" s="25" t="s">
        <v>226</v>
      </c>
      <c r="AU511" s="25" t="s">
        <v>79</v>
      </c>
    </row>
    <row r="512" spans="2:51" s="13" customFormat="1" ht="13.5">
      <c r="B512" s="232"/>
      <c r="C512" s="233"/>
      <c r="D512" s="245" t="s">
        <v>207</v>
      </c>
      <c r="E512" s="256" t="s">
        <v>21</v>
      </c>
      <c r="F512" s="257" t="s">
        <v>789</v>
      </c>
      <c r="G512" s="233"/>
      <c r="H512" s="258">
        <v>170.354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AT512" s="242" t="s">
        <v>207</v>
      </c>
      <c r="AU512" s="242" t="s">
        <v>79</v>
      </c>
      <c r="AV512" s="13" t="s">
        <v>79</v>
      </c>
      <c r="AW512" s="13" t="s">
        <v>33</v>
      </c>
      <c r="AX512" s="13" t="s">
        <v>77</v>
      </c>
      <c r="AY512" s="242" t="s">
        <v>195</v>
      </c>
    </row>
    <row r="513" spans="2:65" s="1" customFormat="1" ht="22.5" customHeight="1">
      <c r="B513" s="42"/>
      <c r="C513" s="206" t="s">
        <v>790</v>
      </c>
      <c r="D513" s="206" t="s">
        <v>198</v>
      </c>
      <c r="E513" s="207" t="s">
        <v>791</v>
      </c>
      <c r="F513" s="208" t="s">
        <v>792</v>
      </c>
      <c r="G513" s="209" t="s">
        <v>250</v>
      </c>
      <c r="H513" s="210">
        <v>27.75</v>
      </c>
      <c r="I513" s="211"/>
      <c r="J513" s="212">
        <f>ROUND(I513*H513,2)</f>
        <v>0</v>
      </c>
      <c r="K513" s="208" t="s">
        <v>21</v>
      </c>
      <c r="L513" s="62"/>
      <c r="M513" s="213" t="s">
        <v>21</v>
      </c>
      <c r="N513" s="214" t="s">
        <v>41</v>
      </c>
      <c r="O513" s="43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AR513" s="25" t="s">
        <v>301</v>
      </c>
      <c r="AT513" s="25" t="s">
        <v>198</v>
      </c>
      <c r="AU513" s="25" t="s">
        <v>79</v>
      </c>
      <c r="AY513" s="25" t="s">
        <v>195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25" t="s">
        <v>77</v>
      </c>
      <c r="BK513" s="217">
        <f>ROUND(I513*H513,2)</f>
        <v>0</v>
      </c>
      <c r="BL513" s="25" t="s">
        <v>301</v>
      </c>
      <c r="BM513" s="25" t="s">
        <v>793</v>
      </c>
    </row>
    <row r="514" spans="2:47" s="1" customFormat="1" ht="13.5">
      <c r="B514" s="42"/>
      <c r="C514" s="64"/>
      <c r="D514" s="218" t="s">
        <v>205</v>
      </c>
      <c r="E514" s="64"/>
      <c r="F514" s="219" t="s">
        <v>792</v>
      </c>
      <c r="G514" s="64"/>
      <c r="H514" s="64"/>
      <c r="I514" s="174"/>
      <c r="J514" s="64"/>
      <c r="K514" s="64"/>
      <c r="L514" s="62"/>
      <c r="M514" s="220"/>
      <c r="N514" s="43"/>
      <c r="O514" s="43"/>
      <c r="P514" s="43"/>
      <c r="Q514" s="43"/>
      <c r="R514" s="43"/>
      <c r="S514" s="43"/>
      <c r="T514" s="79"/>
      <c r="AT514" s="25" t="s">
        <v>205</v>
      </c>
      <c r="AU514" s="25" t="s">
        <v>79</v>
      </c>
    </row>
    <row r="515" spans="2:51" s="13" customFormat="1" ht="13.5">
      <c r="B515" s="232"/>
      <c r="C515" s="233"/>
      <c r="D515" s="218" t="s">
        <v>207</v>
      </c>
      <c r="E515" s="234" t="s">
        <v>21</v>
      </c>
      <c r="F515" s="235" t="s">
        <v>794</v>
      </c>
      <c r="G515" s="233"/>
      <c r="H515" s="236">
        <v>27.75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AT515" s="242" t="s">
        <v>207</v>
      </c>
      <c r="AU515" s="242" t="s">
        <v>79</v>
      </c>
      <c r="AV515" s="13" t="s">
        <v>79</v>
      </c>
      <c r="AW515" s="13" t="s">
        <v>33</v>
      </c>
      <c r="AX515" s="13" t="s">
        <v>70</v>
      </c>
      <c r="AY515" s="242" t="s">
        <v>195</v>
      </c>
    </row>
    <row r="516" spans="2:51" s="14" customFormat="1" ht="13.5">
      <c r="B516" s="243"/>
      <c r="C516" s="244"/>
      <c r="D516" s="218" t="s">
        <v>207</v>
      </c>
      <c r="E516" s="270" t="s">
        <v>155</v>
      </c>
      <c r="F516" s="271" t="s">
        <v>211</v>
      </c>
      <c r="G516" s="244"/>
      <c r="H516" s="272">
        <v>27.75</v>
      </c>
      <c r="I516" s="249"/>
      <c r="J516" s="244"/>
      <c r="K516" s="244"/>
      <c r="L516" s="250"/>
      <c r="M516" s="251"/>
      <c r="N516" s="252"/>
      <c r="O516" s="252"/>
      <c r="P516" s="252"/>
      <c r="Q516" s="252"/>
      <c r="R516" s="252"/>
      <c r="S516" s="252"/>
      <c r="T516" s="253"/>
      <c r="AT516" s="254" t="s">
        <v>207</v>
      </c>
      <c r="AU516" s="254" t="s">
        <v>79</v>
      </c>
      <c r="AV516" s="14" t="s">
        <v>203</v>
      </c>
      <c r="AW516" s="14" t="s">
        <v>33</v>
      </c>
      <c r="AX516" s="14" t="s">
        <v>77</v>
      </c>
      <c r="AY516" s="254" t="s">
        <v>195</v>
      </c>
    </row>
    <row r="517" spans="2:63" s="11" customFormat="1" ht="37.35" customHeight="1">
      <c r="B517" s="189"/>
      <c r="C517" s="190"/>
      <c r="D517" s="203" t="s">
        <v>69</v>
      </c>
      <c r="E517" s="285" t="s">
        <v>795</v>
      </c>
      <c r="F517" s="285" t="s">
        <v>796</v>
      </c>
      <c r="G517" s="190"/>
      <c r="H517" s="190"/>
      <c r="I517" s="193"/>
      <c r="J517" s="286">
        <f>BK517</f>
        <v>0</v>
      </c>
      <c r="K517" s="190"/>
      <c r="L517" s="195"/>
      <c r="M517" s="196"/>
      <c r="N517" s="197"/>
      <c r="O517" s="197"/>
      <c r="P517" s="198">
        <f>SUM(P518:P519)</f>
        <v>0</v>
      </c>
      <c r="Q517" s="197"/>
      <c r="R517" s="198">
        <f>SUM(R518:R519)</f>
        <v>0</v>
      </c>
      <c r="S517" s="197"/>
      <c r="T517" s="199">
        <f>SUM(T518:T519)</f>
        <v>0</v>
      </c>
      <c r="AR517" s="200" t="s">
        <v>203</v>
      </c>
      <c r="AT517" s="201" t="s">
        <v>69</v>
      </c>
      <c r="AU517" s="201" t="s">
        <v>70</v>
      </c>
      <c r="AY517" s="200" t="s">
        <v>195</v>
      </c>
      <c r="BK517" s="202">
        <f>SUM(BK518:BK519)</f>
        <v>0</v>
      </c>
    </row>
    <row r="518" spans="2:65" s="1" customFormat="1" ht="22.5" customHeight="1">
      <c r="B518" s="42"/>
      <c r="C518" s="206" t="s">
        <v>797</v>
      </c>
      <c r="D518" s="206" t="s">
        <v>198</v>
      </c>
      <c r="E518" s="207" t="s">
        <v>798</v>
      </c>
      <c r="F518" s="208" t="s">
        <v>799</v>
      </c>
      <c r="G518" s="209" t="s">
        <v>800</v>
      </c>
      <c r="H518" s="210">
        <v>60</v>
      </c>
      <c r="I518" s="211"/>
      <c r="J518" s="212">
        <f>ROUND(I518*H518,2)</f>
        <v>0</v>
      </c>
      <c r="K518" s="208" t="s">
        <v>202</v>
      </c>
      <c r="L518" s="62"/>
      <c r="M518" s="213" t="s">
        <v>21</v>
      </c>
      <c r="N518" s="214" t="s">
        <v>41</v>
      </c>
      <c r="O518" s="43"/>
      <c r="P518" s="215">
        <f>O518*H518</f>
        <v>0</v>
      </c>
      <c r="Q518" s="215">
        <v>0</v>
      </c>
      <c r="R518" s="215">
        <f>Q518*H518</f>
        <v>0</v>
      </c>
      <c r="S518" s="215">
        <v>0</v>
      </c>
      <c r="T518" s="216">
        <f>S518*H518</f>
        <v>0</v>
      </c>
      <c r="AR518" s="25" t="s">
        <v>801</v>
      </c>
      <c r="AT518" s="25" t="s">
        <v>198</v>
      </c>
      <c r="AU518" s="25" t="s">
        <v>77</v>
      </c>
      <c r="AY518" s="25" t="s">
        <v>195</v>
      </c>
      <c r="BE518" s="217">
        <f>IF(N518="základní",J518,0)</f>
        <v>0</v>
      </c>
      <c r="BF518" s="217">
        <f>IF(N518="snížená",J518,0)</f>
        <v>0</v>
      </c>
      <c r="BG518" s="217">
        <f>IF(N518="zákl. přenesená",J518,0)</f>
        <v>0</v>
      </c>
      <c r="BH518" s="217">
        <f>IF(N518="sníž. přenesená",J518,0)</f>
        <v>0</v>
      </c>
      <c r="BI518" s="217">
        <f>IF(N518="nulová",J518,0)</f>
        <v>0</v>
      </c>
      <c r="BJ518" s="25" t="s">
        <v>77</v>
      </c>
      <c r="BK518" s="217">
        <f>ROUND(I518*H518,2)</f>
        <v>0</v>
      </c>
      <c r="BL518" s="25" t="s">
        <v>801</v>
      </c>
      <c r="BM518" s="25" t="s">
        <v>802</v>
      </c>
    </row>
    <row r="519" spans="2:47" s="1" customFormat="1" ht="27">
      <c r="B519" s="42"/>
      <c r="C519" s="64"/>
      <c r="D519" s="218" t="s">
        <v>205</v>
      </c>
      <c r="E519" s="64"/>
      <c r="F519" s="219" t="s">
        <v>803</v>
      </c>
      <c r="G519" s="64"/>
      <c r="H519" s="64"/>
      <c r="I519" s="174"/>
      <c r="J519" s="64"/>
      <c r="K519" s="64"/>
      <c r="L519" s="62"/>
      <c r="M519" s="287"/>
      <c r="N519" s="288"/>
      <c r="O519" s="288"/>
      <c r="P519" s="288"/>
      <c r="Q519" s="288"/>
      <c r="R519" s="288"/>
      <c r="S519" s="288"/>
      <c r="T519" s="289"/>
      <c r="AT519" s="25" t="s">
        <v>205</v>
      </c>
      <c r="AU519" s="25" t="s">
        <v>77</v>
      </c>
    </row>
    <row r="520" spans="2:12" s="1" customFormat="1" ht="6.95" customHeight="1">
      <c r="B520" s="57"/>
      <c r="C520" s="58"/>
      <c r="D520" s="58"/>
      <c r="E520" s="58"/>
      <c r="F520" s="58"/>
      <c r="G520" s="58"/>
      <c r="H520" s="58"/>
      <c r="I520" s="150"/>
      <c r="J520" s="58"/>
      <c r="K520" s="58"/>
      <c r="L520" s="62"/>
    </row>
  </sheetData>
  <sheetProtection algorithmName="SHA-512" hashValue="4D7vzA91Iv9FcXmt0RZSNd1sXEomCoI1kwse1Pd9rsMUondtbaYTMwey2SyvcNaDvqINm5KAp7QgI0UslXIB8w==" saltValue="536wNUC33gk5qFH8asvRrg==" spinCount="100000" sheet="1" objects="1" scenarios="1" formatCells="0" formatColumns="0" formatRows="0" sort="0" autoFilter="0"/>
  <autoFilter ref="C95:K519"/>
  <mergeCells count="12">
    <mergeCell ref="G1:H1"/>
    <mergeCell ref="L2:V2"/>
    <mergeCell ref="E49:H49"/>
    <mergeCell ref="E51:H51"/>
    <mergeCell ref="E84:H84"/>
    <mergeCell ref="E86:H86"/>
    <mergeCell ref="E88:H8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87</v>
      </c>
      <c r="AZ2" s="126" t="s">
        <v>137</v>
      </c>
      <c r="BA2" s="126" t="s">
        <v>21</v>
      </c>
      <c r="BB2" s="126" t="s">
        <v>21</v>
      </c>
      <c r="BC2" s="126" t="s">
        <v>804</v>
      </c>
      <c r="BD2" s="126" t="s">
        <v>79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  <c r="AZ3" s="126" t="s">
        <v>805</v>
      </c>
      <c r="BA3" s="126" t="s">
        <v>21</v>
      </c>
      <c r="BB3" s="126" t="s">
        <v>21</v>
      </c>
      <c r="BC3" s="126" t="s">
        <v>77</v>
      </c>
      <c r="BD3" s="126" t="s">
        <v>79</v>
      </c>
    </row>
    <row r="4" spans="2:5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  <c r="AZ4" s="126" t="s">
        <v>138</v>
      </c>
      <c r="BA4" s="126" t="s">
        <v>21</v>
      </c>
      <c r="BB4" s="126" t="s">
        <v>21</v>
      </c>
      <c r="BC4" s="126" t="s">
        <v>806</v>
      </c>
      <c r="BD4" s="126" t="s">
        <v>79</v>
      </c>
    </row>
    <row r="5" spans="2:56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  <c r="AZ5" s="126" t="s">
        <v>807</v>
      </c>
      <c r="BA5" s="126" t="s">
        <v>21</v>
      </c>
      <c r="BB5" s="126" t="s">
        <v>21</v>
      </c>
      <c r="BC5" s="126" t="s">
        <v>808</v>
      </c>
      <c r="BD5" s="126" t="s">
        <v>79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  <c r="AZ6" s="126" t="s">
        <v>809</v>
      </c>
      <c r="BA6" s="126" t="s">
        <v>21</v>
      </c>
      <c r="BB6" s="126" t="s">
        <v>21</v>
      </c>
      <c r="BC6" s="126" t="s">
        <v>810</v>
      </c>
      <c r="BD6" s="126" t="s">
        <v>79</v>
      </c>
    </row>
    <row r="7" spans="2:56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  <c r="AZ7" s="126" t="s">
        <v>158</v>
      </c>
      <c r="BA7" s="126" t="s">
        <v>21</v>
      </c>
      <c r="BB7" s="126" t="s">
        <v>21</v>
      </c>
      <c r="BC7" s="126" t="s">
        <v>811</v>
      </c>
      <c r="BD7" s="126" t="s">
        <v>79</v>
      </c>
    </row>
    <row r="8" spans="2:56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  <c r="AZ8" s="126" t="s">
        <v>812</v>
      </c>
      <c r="BA8" s="126" t="s">
        <v>21</v>
      </c>
      <c r="BB8" s="126" t="s">
        <v>21</v>
      </c>
      <c r="BC8" s="126" t="s">
        <v>813</v>
      </c>
      <c r="BD8" s="126" t="s">
        <v>79</v>
      </c>
    </row>
    <row r="9" spans="2:56" s="1" customFormat="1" ht="22.5" customHeight="1">
      <c r="B9" s="42"/>
      <c r="C9" s="43"/>
      <c r="D9" s="43"/>
      <c r="E9" s="414" t="s">
        <v>151</v>
      </c>
      <c r="F9" s="416"/>
      <c r="G9" s="416"/>
      <c r="H9" s="416"/>
      <c r="I9" s="129"/>
      <c r="J9" s="43"/>
      <c r="K9" s="46"/>
      <c r="AZ9" s="126" t="s">
        <v>141</v>
      </c>
      <c r="BA9" s="126" t="s">
        <v>21</v>
      </c>
      <c r="BB9" s="126" t="s">
        <v>21</v>
      </c>
      <c r="BC9" s="126" t="s">
        <v>814</v>
      </c>
      <c r="BD9" s="126" t="s">
        <v>79</v>
      </c>
    </row>
    <row r="10" spans="2:56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  <c r="AZ10" s="126" t="s">
        <v>143</v>
      </c>
      <c r="BA10" s="126" t="s">
        <v>21</v>
      </c>
      <c r="BB10" s="126" t="s">
        <v>21</v>
      </c>
      <c r="BC10" s="126" t="s">
        <v>815</v>
      </c>
      <c r="BD10" s="126" t="s">
        <v>79</v>
      </c>
    </row>
    <row r="11" spans="2:56" s="1" customFormat="1" ht="36.95" customHeight="1">
      <c r="B11" s="42"/>
      <c r="C11" s="43"/>
      <c r="D11" s="43"/>
      <c r="E11" s="417" t="s">
        <v>816</v>
      </c>
      <c r="F11" s="416"/>
      <c r="G11" s="416"/>
      <c r="H11" s="416"/>
      <c r="I11" s="129"/>
      <c r="J11" s="43"/>
      <c r="K11" s="46"/>
      <c r="AZ11" s="126" t="s">
        <v>817</v>
      </c>
      <c r="BA11" s="126" t="s">
        <v>21</v>
      </c>
      <c r="BB11" s="126" t="s">
        <v>21</v>
      </c>
      <c r="BC11" s="126" t="s">
        <v>818</v>
      </c>
      <c r="BD11" s="126" t="s">
        <v>79</v>
      </c>
    </row>
    <row r="12" spans="2:56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  <c r="AZ12" s="126" t="s">
        <v>819</v>
      </c>
      <c r="BA12" s="126" t="s">
        <v>21</v>
      </c>
      <c r="BB12" s="126" t="s">
        <v>21</v>
      </c>
      <c r="BC12" s="126" t="s">
        <v>820</v>
      </c>
      <c r="BD12" s="126" t="s">
        <v>79</v>
      </c>
    </row>
    <row r="13" spans="2:56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  <c r="AZ13" s="126" t="s">
        <v>145</v>
      </c>
      <c r="BA13" s="126" t="s">
        <v>21</v>
      </c>
      <c r="BB13" s="126" t="s">
        <v>21</v>
      </c>
      <c r="BC13" s="126" t="s">
        <v>821</v>
      </c>
      <c r="BD13" s="126" t="s">
        <v>79</v>
      </c>
    </row>
    <row r="14" spans="2:56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  <c r="AZ14" s="126" t="s">
        <v>822</v>
      </c>
      <c r="BA14" s="126" t="s">
        <v>21</v>
      </c>
      <c r="BB14" s="126" t="s">
        <v>21</v>
      </c>
      <c r="BC14" s="126" t="s">
        <v>808</v>
      </c>
      <c r="BD14" s="126" t="s">
        <v>79</v>
      </c>
    </row>
    <row r="15" spans="2:56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  <c r="AZ15" s="126" t="s">
        <v>823</v>
      </c>
      <c r="BA15" s="126" t="s">
        <v>21</v>
      </c>
      <c r="BB15" s="126" t="s">
        <v>21</v>
      </c>
      <c r="BC15" s="126" t="s">
        <v>824</v>
      </c>
      <c r="BD15" s="126" t="s">
        <v>79</v>
      </c>
    </row>
    <row r="16" spans="2:56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  <c r="AZ16" s="126" t="s">
        <v>825</v>
      </c>
      <c r="BA16" s="126" t="s">
        <v>21</v>
      </c>
      <c r="BB16" s="126" t="s">
        <v>21</v>
      </c>
      <c r="BC16" s="126" t="s">
        <v>826</v>
      </c>
      <c r="BD16" s="126" t="s">
        <v>79</v>
      </c>
    </row>
    <row r="17" spans="2:56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  <c r="AZ17" s="126" t="s">
        <v>827</v>
      </c>
      <c r="BA17" s="126" t="s">
        <v>21</v>
      </c>
      <c r="BB17" s="126" t="s">
        <v>21</v>
      </c>
      <c r="BC17" s="126" t="s">
        <v>828</v>
      </c>
      <c r="BD17" s="126" t="s">
        <v>79</v>
      </c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ROUND(J105,2)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ROUND(SUM(BE105:BE1032),2)</f>
        <v>0</v>
      </c>
      <c r="G32" s="43"/>
      <c r="H32" s="43"/>
      <c r="I32" s="142">
        <v>0.21</v>
      </c>
      <c r="J32" s="141">
        <f>ROUND(ROUND((SUM(BE105:BE1032)),2)*I32,2)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ROUND(SUM(BF105:BF1032),2)</f>
        <v>0</v>
      </c>
      <c r="G33" s="43"/>
      <c r="H33" s="43"/>
      <c r="I33" s="142">
        <v>0.15</v>
      </c>
      <c r="J33" s="141">
        <f>ROUND(ROUND((SUM(BF105:BF1032)),2)*I33,2)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ROUND(SUM(BG105:BG1032),2)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ROUND(SUM(BH105:BH1032),2)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ROUND(SUM(BI105:BI1032),2)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151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SO01b - Stávající objekt - Nástavba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J105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J106</f>
        <v>0</v>
      </c>
      <c r="K61" s="166"/>
    </row>
    <row r="62" spans="2:11" s="9" customFormat="1" ht="19.9" customHeight="1">
      <c r="B62" s="167"/>
      <c r="C62" s="168"/>
      <c r="D62" s="169" t="s">
        <v>166</v>
      </c>
      <c r="E62" s="170"/>
      <c r="F62" s="170"/>
      <c r="G62" s="170"/>
      <c r="H62" s="170"/>
      <c r="I62" s="171"/>
      <c r="J62" s="172">
        <f>J107</f>
        <v>0</v>
      </c>
      <c r="K62" s="173"/>
    </row>
    <row r="63" spans="2:11" s="9" customFormat="1" ht="19.9" customHeight="1">
      <c r="B63" s="167"/>
      <c r="C63" s="168"/>
      <c r="D63" s="169" t="s">
        <v>829</v>
      </c>
      <c r="E63" s="170"/>
      <c r="F63" s="170"/>
      <c r="G63" s="170"/>
      <c r="H63" s="170"/>
      <c r="I63" s="171"/>
      <c r="J63" s="172">
        <f>J148</f>
        <v>0</v>
      </c>
      <c r="K63" s="173"/>
    </row>
    <row r="64" spans="2:11" s="9" customFormat="1" ht="19.9" customHeight="1">
      <c r="B64" s="167"/>
      <c r="C64" s="168"/>
      <c r="D64" s="169" t="s">
        <v>167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9" customHeight="1">
      <c r="B65" s="167"/>
      <c r="C65" s="168"/>
      <c r="D65" s="169" t="s">
        <v>168</v>
      </c>
      <c r="E65" s="170"/>
      <c r="F65" s="170"/>
      <c r="G65" s="170"/>
      <c r="H65" s="170"/>
      <c r="I65" s="171"/>
      <c r="J65" s="172">
        <f>J305</f>
        <v>0</v>
      </c>
      <c r="K65" s="173"/>
    </row>
    <row r="66" spans="2:11" s="9" customFormat="1" ht="19.9" customHeight="1">
      <c r="B66" s="167"/>
      <c r="C66" s="168"/>
      <c r="D66" s="169" t="s">
        <v>169</v>
      </c>
      <c r="E66" s="170"/>
      <c r="F66" s="170"/>
      <c r="G66" s="170"/>
      <c r="H66" s="170"/>
      <c r="I66" s="171"/>
      <c r="J66" s="172">
        <f>J385</f>
        <v>0</v>
      </c>
      <c r="K66" s="173"/>
    </row>
    <row r="67" spans="2:11" s="9" customFormat="1" ht="19.9" customHeight="1">
      <c r="B67" s="167"/>
      <c r="C67" s="168"/>
      <c r="D67" s="169" t="s">
        <v>170</v>
      </c>
      <c r="E67" s="170"/>
      <c r="F67" s="170"/>
      <c r="G67" s="170"/>
      <c r="H67" s="170"/>
      <c r="I67" s="171"/>
      <c r="J67" s="172">
        <f>J395</f>
        <v>0</v>
      </c>
      <c r="K67" s="173"/>
    </row>
    <row r="68" spans="2:11" s="8" customFormat="1" ht="24.95" customHeight="1">
      <c r="B68" s="160"/>
      <c r="C68" s="161"/>
      <c r="D68" s="162" t="s">
        <v>171</v>
      </c>
      <c r="E68" s="163"/>
      <c r="F68" s="163"/>
      <c r="G68" s="163"/>
      <c r="H68" s="163"/>
      <c r="I68" s="164"/>
      <c r="J68" s="165">
        <f>J398</f>
        <v>0</v>
      </c>
      <c r="K68" s="166"/>
    </row>
    <row r="69" spans="2:11" s="9" customFormat="1" ht="19.9" customHeight="1">
      <c r="B69" s="167"/>
      <c r="C69" s="168"/>
      <c r="D69" s="169" t="s">
        <v>830</v>
      </c>
      <c r="E69" s="170"/>
      <c r="F69" s="170"/>
      <c r="G69" s="170"/>
      <c r="H69" s="170"/>
      <c r="I69" s="171"/>
      <c r="J69" s="172">
        <f>J399</f>
        <v>0</v>
      </c>
      <c r="K69" s="173"/>
    </row>
    <row r="70" spans="2:11" s="9" customFormat="1" ht="19.9" customHeight="1">
      <c r="B70" s="167"/>
      <c r="C70" s="168"/>
      <c r="D70" s="169" t="s">
        <v>831</v>
      </c>
      <c r="E70" s="170"/>
      <c r="F70" s="170"/>
      <c r="G70" s="170"/>
      <c r="H70" s="170"/>
      <c r="I70" s="171"/>
      <c r="J70" s="172">
        <f>J406</f>
        <v>0</v>
      </c>
      <c r="K70" s="173"/>
    </row>
    <row r="71" spans="2:11" s="9" customFormat="1" ht="19.9" customHeight="1">
      <c r="B71" s="167"/>
      <c r="C71" s="168"/>
      <c r="D71" s="169" t="s">
        <v>832</v>
      </c>
      <c r="E71" s="170"/>
      <c r="F71" s="170"/>
      <c r="G71" s="170"/>
      <c r="H71" s="170"/>
      <c r="I71" s="171"/>
      <c r="J71" s="172">
        <f>J456</f>
        <v>0</v>
      </c>
      <c r="K71" s="173"/>
    </row>
    <row r="72" spans="2:11" s="9" customFormat="1" ht="19.9" customHeight="1">
      <c r="B72" s="167"/>
      <c r="C72" s="168"/>
      <c r="D72" s="169" t="s">
        <v>172</v>
      </c>
      <c r="E72" s="170"/>
      <c r="F72" s="170"/>
      <c r="G72" s="170"/>
      <c r="H72" s="170"/>
      <c r="I72" s="171"/>
      <c r="J72" s="172">
        <f>J539</f>
        <v>0</v>
      </c>
      <c r="K72" s="173"/>
    </row>
    <row r="73" spans="2:11" s="9" customFormat="1" ht="19.9" customHeight="1">
      <c r="B73" s="167"/>
      <c r="C73" s="168"/>
      <c r="D73" s="169" t="s">
        <v>833</v>
      </c>
      <c r="E73" s="170"/>
      <c r="F73" s="170"/>
      <c r="G73" s="170"/>
      <c r="H73" s="170"/>
      <c r="I73" s="171"/>
      <c r="J73" s="172">
        <f>J542</f>
        <v>0</v>
      </c>
      <c r="K73" s="173"/>
    </row>
    <row r="74" spans="2:11" s="9" customFormat="1" ht="19.9" customHeight="1">
      <c r="B74" s="167"/>
      <c r="C74" s="168"/>
      <c r="D74" s="169" t="s">
        <v>173</v>
      </c>
      <c r="E74" s="170"/>
      <c r="F74" s="170"/>
      <c r="G74" s="170"/>
      <c r="H74" s="170"/>
      <c r="I74" s="171"/>
      <c r="J74" s="172">
        <f>J548</f>
        <v>0</v>
      </c>
      <c r="K74" s="173"/>
    </row>
    <row r="75" spans="2:11" s="9" customFormat="1" ht="19.9" customHeight="1">
      <c r="B75" s="167"/>
      <c r="C75" s="168"/>
      <c r="D75" s="169" t="s">
        <v>834</v>
      </c>
      <c r="E75" s="170"/>
      <c r="F75" s="170"/>
      <c r="G75" s="170"/>
      <c r="H75" s="170"/>
      <c r="I75" s="171"/>
      <c r="J75" s="172">
        <f>J610</f>
        <v>0</v>
      </c>
      <c r="K75" s="173"/>
    </row>
    <row r="76" spans="2:11" s="9" customFormat="1" ht="19.9" customHeight="1">
      <c r="B76" s="167"/>
      <c r="C76" s="168"/>
      <c r="D76" s="169" t="s">
        <v>174</v>
      </c>
      <c r="E76" s="170"/>
      <c r="F76" s="170"/>
      <c r="G76" s="170"/>
      <c r="H76" s="170"/>
      <c r="I76" s="171"/>
      <c r="J76" s="172">
        <f>J676</f>
        <v>0</v>
      </c>
      <c r="K76" s="173"/>
    </row>
    <row r="77" spans="2:11" s="9" customFormat="1" ht="19.9" customHeight="1">
      <c r="B77" s="167"/>
      <c r="C77" s="168"/>
      <c r="D77" s="169" t="s">
        <v>835</v>
      </c>
      <c r="E77" s="170"/>
      <c r="F77" s="170"/>
      <c r="G77" s="170"/>
      <c r="H77" s="170"/>
      <c r="I77" s="171"/>
      <c r="J77" s="172">
        <f>J798</f>
        <v>0</v>
      </c>
      <c r="K77" s="173"/>
    </row>
    <row r="78" spans="2:11" s="9" customFormat="1" ht="19.9" customHeight="1">
      <c r="B78" s="167"/>
      <c r="C78" s="168"/>
      <c r="D78" s="169" t="s">
        <v>175</v>
      </c>
      <c r="E78" s="170"/>
      <c r="F78" s="170"/>
      <c r="G78" s="170"/>
      <c r="H78" s="170"/>
      <c r="I78" s="171"/>
      <c r="J78" s="172">
        <f>J848</f>
        <v>0</v>
      </c>
      <c r="K78" s="173"/>
    </row>
    <row r="79" spans="2:11" s="9" customFormat="1" ht="19.9" customHeight="1">
      <c r="B79" s="167"/>
      <c r="C79" s="168"/>
      <c r="D79" s="169" t="s">
        <v>836</v>
      </c>
      <c r="E79" s="170"/>
      <c r="F79" s="170"/>
      <c r="G79" s="170"/>
      <c r="H79" s="170"/>
      <c r="I79" s="171"/>
      <c r="J79" s="172">
        <f>J879</f>
        <v>0</v>
      </c>
      <c r="K79" s="173"/>
    </row>
    <row r="80" spans="2:11" s="9" customFormat="1" ht="19.9" customHeight="1">
      <c r="B80" s="167"/>
      <c r="C80" s="168"/>
      <c r="D80" s="169" t="s">
        <v>176</v>
      </c>
      <c r="E80" s="170"/>
      <c r="F80" s="170"/>
      <c r="G80" s="170"/>
      <c r="H80" s="170"/>
      <c r="I80" s="171"/>
      <c r="J80" s="172">
        <f>J921</f>
        <v>0</v>
      </c>
      <c r="K80" s="173"/>
    </row>
    <row r="81" spans="2:11" s="9" customFormat="1" ht="19.9" customHeight="1">
      <c r="B81" s="167"/>
      <c r="C81" s="168"/>
      <c r="D81" s="169" t="s">
        <v>837</v>
      </c>
      <c r="E81" s="170"/>
      <c r="F81" s="170"/>
      <c r="G81" s="170"/>
      <c r="H81" s="170"/>
      <c r="I81" s="171"/>
      <c r="J81" s="172">
        <f>J964</f>
        <v>0</v>
      </c>
      <c r="K81" s="173"/>
    </row>
    <row r="82" spans="2:11" s="9" customFormat="1" ht="19.9" customHeight="1">
      <c r="B82" s="167"/>
      <c r="C82" s="168"/>
      <c r="D82" s="169" t="s">
        <v>177</v>
      </c>
      <c r="E82" s="170"/>
      <c r="F82" s="170"/>
      <c r="G82" s="170"/>
      <c r="H82" s="170"/>
      <c r="I82" s="171"/>
      <c r="J82" s="172">
        <f>J989</f>
        <v>0</v>
      </c>
      <c r="K82" s="173"/>
    </row>
    <row r="83" spans="2:11" s="8" customFormat="1" ht="24.95" customHeight="1">
      <c r="B83" s="160"/>
      <c r="C83" s="161"/>
      <c r="D83" s="162" t="s">
        <v>178</v>
      </c>
      <c r="E83" s="163"/>
      <c r="F83" s="163"/>
      <c r="G83" s="163"/>
      <c r="H83" s="163"/>
      <c r="I83" s="164"/>
      <c r="J83" s="165">
        <f>J1030</f>
        <v>0</v>
      </c>
      <c r="K83" s="166"/>
    </row>
    <row r="84" spans="2:11" s="1" customFormat="1" ht="21.75" customHeight="1">
      <c r="B84" s="42"/>
      <c r="C84" s="43"/>
      <c r="D84" s="43"/>
      <c r="E84" s="43"/>
      <c r="F84" s="43"/>
      <c r="G84" s="43"/>
      <c r="H84" s="43"/>
      <c r="I84" s="129"/>
      <c r="J84" s="43"/>
      <c r="K84" s="46"/>
    </row>
    <row r="85" spans="2:11" s="1" customFormat="1" ht="6.95" customHeight="1">
      <c r="B85" s="57"/>
      <c r="C85" s="58"/>
      <c r="D85" s="58"/>
      <c r="E85" s="58"/>
      <c r="F85" s="58"/>
      <c r="G85" s="58"/>
      <c r="H85" s="58"/>
      <c r="I85" s="150"/>
      <c r="J85" s="58"/>
      <c r="K85" s="59"/>
    </row>
    <row r="89" spans="2:12" s="1" customFormat="1" ht="6.95" customHeight="1">
      <c r="B89" s="60"/>
      <c r="C89" s="61"/>
      <c r="D89" s="61"/>
      <c r="E89" s="61"/>
      <c r="F89" s="61"/>
      <c r="G89" s="61"/>
      <c r="H89" s="61"/>
      <c r="I89" s="153"/>
      <c r="J89" s="61"/>
      <c r="K89" s="61"/>
      <c r="L89" s="62"/>
    </row>
    <row r="90" spans="2:12" s="1" customFormat="1" ht="36.95" customHeight="1">
      <c r="B90" s="42"/>
      <c r="C90" s="63" t="s">
        <v>179</v>
      </c>
      <c r="D90" s="64"/>
      <c r="E90" s="64"/>
      <c r="F90" s="64"/>
      <c r="G90" s="64"/>
      <c r="H90" s="64"/>
      <c r="I90" s="174"/>
      <c r="J90" s="64"/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4"/>
      <c r="J91" s="64"/>
      <c r="K91" s="64"/>
      <c r="L91" s="62"/>
    </row>
    <row r="92" spans="2:12" s="1" customFormat="1" ht="14.45" customHeight="1">
      <c r="B92" s="42"/>
      <c r="C92" s="66" t="s">
        <v>18</v>
      </c>
      <c r="D92" s="64"/>
      <c r="E92" s="64"/>
      <c r="F92" s="64"/>
      <c r="G92" s="64"/>
      <c r="H92" s="64"/>
      <c r="I92" s="174"/>
      <c r="J92" s="64"/>
      <c r="K92" s="64"/>
      <c r="L92" s="62"/>
    </row>
    <row r="93" spans="2:12" s="1" customFormat="1" ht="22.5" customHeight="1">
      <c r="B93" s="42"/>
      <c r="C93" s="64"/>
      <c r="D93" s="64"/>
      <c r="E93" s="418" t="str">
        <f>E7</f>
        <v>Nástavba domov pro seniory, Pilníkov</v>
      </c>
      <c r="F93" s="419"/>
      <c r="G93" s="419"/>
      <c r="H93" s="419"/>
      <c r="I93" s="174"/>
      <c r="J93" s="64"/>
      <c r="K93" s="64"/>
      <c r="L93" s="62"/>
    </row>
    <row r="94" spans="2:12" ht="13.5">
      <c r="B94" s="29"/>
      <c r="C94" s="66" t="s">
        <v>149</v>
      </c>
      <c r="D94" s="175"/>
      <c r="E94" s="175"/>
      <c r="F94" s="175"/>
      <c r="G94" s="175"/>
      <c r="H94" s="175"/>
      <c r="J94" s="175"/>
      <c r="K94" s="175"/>
      <c r="L94" s="176"/>
    </row>
    <row r="95" spans="2:12" s="1" customFormat="1" ht="22.5" customHeight="1">
      <c r="B95" s="42"/>
      <c r="C95" s="64"/>
      <c r="D95" s="64"/>
      <c r="E95" s="418" t="s">
        <v>151</v>
      </c>
      <c r="F95" s="420"/>
      <c r="G95" s="420"/>
      <c r="H95" s="420"/>
      <c r="I95" s="174"/>
      <c r="J95" s="64"/>
      <c r="K95" s="64"/>
      <c r="L95" s="62"/>
    </row>
    <row r="96" spans="2:12" s="1" customFormat="1" ht="14.45" customHeight="1">
      <c r="B96" s="42"/>
      <c r="C96" s="66" t="s">
        <v>154</v>
      </c>
      <c r="D96" s="64"/>
      <c r="E96" s="64"/>
      <c r="F96" s="64"/>
      <c r="G96" s="64"/>
      <c r="H96" s="64"/>
      <c r="I96" s="174"/>
      <c r="J96" s="64"/>
      <c r="K96" s="64"/>
      <c r="L96" s="62"/>
    </row>
    <row r="97" spans="2:12" s="1" customFormat="1" ht="23.25" customHeight="1">
      <c r="B97" s="42"/>
      <c r="C97" s="64"/>
      <c r="D97" s="64"/>
      <c r="E97" s="390" t="str">
        <f>E11</f>
        <v>SO01b - Stávající objekt - Nástavba</v>
      </c>
      <c r="F97" s="420"/>
      <c r="G97" s="420"/>
      <c r="H97" s="420"/>
      <c r="I97" s="174"/>
      <c r="J97" s="64"/>
      <c r="K97" s="64"/>
      <c r="L97" s="62"/>
    </row>
    <row r="98" spans="2:12" s="1" customFormat="1" ht="6.95" customHeight="1">
      <c r="B98" s="42"/>
      <c r="C98" s="64"/>
      <c r="D98" s="64"/>
      <c r="E98" s="64"/>
      <c r="F98" s="64"/>
      <c r="G98" s="64"/>
      <c r="H98" s="64"/>
      <c r="I98" s="174"/>
      <c r="J98" s="64"/>
      <c r="K98" s="64"/>
      <c r="L98" s="62"/>
    </row>
    <row r="99" spans="2:12" s="1" customFormat="1" ht="18" customHeight="1">
      <c r="B99" s="42"/>
      <c r="C99" s="66" t="s">
        <v>23</v>
      </c>
      <c r="D99" s="64"/>
      <c r="E99" s="64"/>
      <c r="F99" s="177" t="str">
        <f>F14</f>
        <v xml:space="preserve"> </v>
      </c>
      <c r="G99" s="64"/>
      <c r="H99" s="64"/>
      <c r="I99" s="178" t="s">
        <v>25</v>
      </c>
      <c r="J99" s="74" t="str">
        <f>IF(J14="","",J14)</f>
        <v>17. 2. 2018</v>
      </c>
      <c r="K99" s="64"/>
      <c r="L99" s="62"/>
    </row>
    <row r="100" spans="2:12" s="1" customFormat="1" ht="6.95" customHeight="1">
      <c r="B100" s="42"/>
      <c r="C100" s="64"/>
      <c r="D100" s="64"/>
      <c r="E100" s="64"/>
      <c r="F100" s="64"/>
      <c r="G100" s="64"/>
      <c r="H100" s="64"/>
      <c r="I100" s="174"/>
      <c r="J100" s="64"/>
      <c r="K100" s="64"/>
      <c r="L100" s="62"/>
    </row>
    <row r="101" spans="2:12" s="1" customFormat="1" ht="13.5">
      <c r="B101" s="42"/>
      <c r="C101" s="66" t="s">
        <v>27</v>
      </c>
      <c r="D101" s="64"/>
      <c r="E101" s="64"/>
      <c r="F101" s="177" t="str">
        <f>E17</f>
        <v xml:space="preserve"> </v>
      </c>
      <c r="G101" s="64"/>
      <c r="H101" s="64"/>
      <c r="I101" s="178" t="s">
        <v>32</v>
      </c>
      <c r="J101" s="177" t="str">
        <f>E23</f>
        <v xml:space="preserve"> </v>
      </c>
      <c r="K101" s="64"/>
      <c r="L101" s="62"/>
    </row>
    <row r="102" spans="2:12" s="1" customFormat="1" ht="14.45" customHeight="1">
      <c r="B102" s="42"/>
      <c r="C102" s="66" t="s">
        <v>30</v>
      </c>
      <c r="D102" s="64"/>
      <c r="E102" s="64"/>
      <c r="F102" s="177" t="str">
        <f>IF(E20="","",E20)</f>
        <v/>
      </c>
      <c r="G102" s="64"/>
      <c r="H102" s="64"/>
      <c r="I102" s="174"/>
      <c r="J102" s="64"/>
      <c r="K102" s="64"/>
      <c r="L102" s="62"/>
    </row>
    <row r="103" spans="2:12" s="1" customFormat="1" ht="10.35" customHeight="1">
      <c r="B103" s="42"/>
      <c r="C103" s="64"/>
      <c r="D103" s="64"/>
      <c r="E103" s="64"/>
      <c r="F103" s="64"/>
      <c r="G103" s="64"/>
      <c r="H103" s="64"/>
      <c r="I103" s="174"/>
      <c r="J103" s="64"/>
      <c r="K103" s="64"/>
      <c r="L103" s="62"/>
    </row>
    <row r="104" spans="2:20" s="10" customFormat="1" ht="29.25" customHeight="1">
      <c r="B104" s="179"/>
      <c r="C104" s="180" t="s">
        <v>180</v>
      </c>
      <c r="D104" s="181" t="s">
        <v>55</v>
      </c>
      <c r="E104" s="181" t="s">
        <v>51</v>
      </c>
      <c r="F104" s="181" t="s">
        <v>181</v>
      </c>
      <c r="G104" s="181" t="s">
        <v>182</v>
      </c>
      <c r="H104" s="181" t="s">
        <v>183</v>
      </c>
      <c r="I104" s="182" t="s">
        <v>184</v>
      </c>
      <c r="J104" s="181" t="s">
        <v>162</v>
      </c>
      <c r="K104" s="183" t="s">
        <v>185</v>
      </c>
      <c r="L104" s="184"/>
      <c r="M104" s="82" t="s">
        <v>186</v>
      </c>
      <c r="N104" s="83" t="s">
        <v>40</v>
      </c>
      <c r="O104" s="83" t="s">
        <v>187</v>
      </c>
      <c r="P104" s="83" t="s">
        <v>188</v>
      </c>
      <c r="Q104" s="83" t="s">
        <v>189</v>
      </c>
      <c r="R104" s="83" t="s">
        <v>190</v>
      </c>
      <c r="S104" s="83" t="s">
        <v>191</v>
      </c>
      <c r="T104" s="84" t="s">
        <v>192</v>
      </c>
    </row>
    <row r="105" spans="2:63" s="1" customFormat="1" ht="29.25" customHeight="1">
      <c r="B105" s="42"/>
      <c r="C105" s="88" t="s">
        <v>163</v>
      </c>
      <c r="D105" s="64"/>
      <c r="E105" s="64"/>
      <c r="F105" s="64"/>
      <c r="G105" s="64"/>
      <c r="H105" s="64"/>
      <c r="I105" s="174"/>
      <c r="J105" s="185">
        <f>BK105</f>
        <v>0</v>
      </c>
      <c r="K105" s="64"/>
      <c r="L105" s="62"/>
      <c r="M105" s="85"/>
      <c r="N105" s="86"/>
      <c r="O105" s="86"/>
      <c r="P105" s="186">
        <f>P106+P398+P1030</f>
        <v>0</v>
      </c>
      <c r="Q105" s="86"/>
      <c r="R105" s="186">
        <f>R106+R398+R1030</f>
        <v>127.22599214</v>
      </c>
      <c r="S105" s="86"/>
      <c r="T105" s="187">
        <f>T106+T398+T1030</f>
        <v>31.663551600000005</v>
      </c>
      <c r="AT105" s="25" t="s">
        <v>69</v>
      </c>
      <c r="AU105" s="25" t="s">
        <v>164</v>
      </c>
      <c r="BK105" s="188">
        <f>BK106+BK398+BK1030</f>
        <v>0</v>
      </c>
    </row>
    <row r="106" spans="2:63" s="11" customFormat="1" ht="37.35" customHeight="1">
      <c r="B106" s="189"/>
      <c r="C106" s="190"/>
      <c r="D106" s="191" t="s">
        <v>69</v>
      </c>
      <c r="E106" s="192" t="s">
        <v>193</v>
      </c>
      <c r="F106" s="192" t="s">
        <v>194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P107+P148+P168+P305+P385+P395</f>
        <v>0</v>
      </c>
      <c r="Q106" s="197"/>
      <c r="R106" s="198">
        <f>R107+R148+R168+R305+R385+R395</f>
        <v>109.05056556</v>
      </c>
      <c r="S106" s="197"/>
      <c r="T106" s="199">
        <f>T107+T148+T168+T305+T385+T395</f>
        <v>25.490579000000004</v>
      </c>
      <c r="AR106" s="200" t="s">
        <v>77</v>
      </c>
      <c r="AT106" s="201" t="s">
        <v>69</v>
      </c>
      <c r="AU106" s="201" t="s">
        <v>70</v>
      </c>
      <c r="AY106" s="200" t="s">
        <v>195</v>
      </c>
      <c r="BK106" s="202">
        <f>BK107+BK148+BK168+BK305+BK385+BK395</f>
        <v>0</v>
      </c>
    </row>
    <row r="107" spans="2:63" s="11" customFormat="1" ht="19.9" customHeight="1">
      <c r="B107" s="189"/>
      <c r="C107" s="190"/>
      <c r="D107" s="203" t="s">
        <v>69</v>
      </c>
      <c r="E107" s="204" t="s">
        <v>196</v>
      </c>
      <c r="F107" s="204" t="s">
        <v>197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SUM(P108:P147)</f>
        <v>0</v>
      </c>
      <c r="Q107" s="197"/>
      <c r="R107" s="198">
        <f>SUM(R108:R147)</f>
        <v>51.32575116999999</v>
      </c>
      <c r="S107" s="197"/>
      <c r="T107" s="199">
        <f>SUM(T108:T147)</f>
        <v>0</v>
      </c>
      <c r="AR107" s="200" t="s">
        <v>77</v>
      </c>
      <c r="AT107" s="201" t="s">
        <v>69</v>
      </c>
      <c r="AU107" s="201" t="s">
        <v>77</v>
      </c>
      <c r="AY107" s="200" t="s">
        <v>195</v>
      </c>
      <c r="BK107" s="202">
        <f>SUM(BK108:BK147)</f>
        <v>0</v>
      </c>
    </row>
    <row r="108" spans="2:65" s="1" customFormat="1" ht="31.5" customHeight="1">
      <c r="B108" s="42"/>
      <c r="C108" s="206" t="s">
        <v>77</v>
      </c>
      <c r="D108" s="206" t="s">
        <v>198</v>
      </c>
      <c r="E108" s="207" t="s">
        <v>838</v>
      </c>
      <c r="F108" s="208" t="s">
        <v>839</v>
      </c>
      <c r="G108" s="209" t="s">
        <v>250</v>
      </c>
      <c r="H108" s="210">
        <v>38.44</v>
      </c>
      <c r="I108" s="211"/>
      <c r="J108" s="212">
        <f>ROUND(I108*H108,2)</f>
        <v>0</v>
      </c>
      <c r="K108" s="208" t="s">
        <v>202</v>
      </c>
      <c r="L108" s="62"/>
      <c r="M108" s="213" t="s">
        <v>21</v>
      </c>
      <c r="N108" s="214" t="s">
        <v>41</v>
      </c>
      <c r="O108" s="43"/>
      <c r="P108" s="215">
        <f>O108*H108</f>
        <v>0</v>
      </c>
      <c r="Q108" s="215">
        <v>0.42832</v>
      </c>
      <c r="R108" s="215">
        <f>Q108*H108</f>
        <v>16.4646208</v>
      </c>
      <c r="S108" s="215">
        <v>0</v>
      </c>
      <c r="T108" s="216">
        <f>S108*H108</f>
        <v>0</v>
      </c>
      <c r="AR108" s="25" t="s">
        <v>203</v>
      </c>
      <c r="AT108" s="25" t="s">
        <v>198</v>
      </c>
      <c r="AU108" s="25" t="s">
        <v>79</v>
      </c>
      <c r="AY108" s="25" t="s">
        <v>195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77</v>
      </c>
      <c r="BK108" s="217">
        <f>ROUND(I108*H108,2)</f>
        <v>0</v>
      </c>
      <c r="BL108" s="25" t="s">
        <v>203</v>
      </c>
      <c r="BM108" s="25" t="s">
        <v>840</v>
      </c>
    </row>
    <row r="109" spans="2:47" s="1" customFormat="1" ht="27">
      <c r="B109" s="42"/>
      <c r="C109" s="64"/>
      <c r="D109" s="218" t="s">
        <v>205</v>
      </c>
      <c r="E109" s="64"/>
      <c r="F109" s="219" t="s">
        <v>841</v>
      </c>
      <c r="G109" s="64"/>
      <c r="H109" s="64"/>
      <c r="I109" s="174"/>
      <c r="J109" s="64"/>
      <c r="K109" s="64"/>
      <c r="L109" s="62"/>
      <c r="M109" s="220"/>
      <c r="N109" s="43"/>
      <c r="O109" s="43"/>
      <c r="P109" s="43"/>
      <c r="Q109" s="43"/>
      <c r="R109" s="43"/>
      <c r="S109" s="43"/>
      <c r="T109" s="79"/>
      <c r="AT109" s="25" t="s">
        <v>205</v>
      </c>
      <c r="AU109" s="25" t="s">
        <v>79</v>
      </c>
    </row>
    <row r="110" spans="2:51" s="12" customFormat="1" ht="13.5">
      <c r="B110" s="221"/>
      <c r="C110" s="222"/>
      <c r="D110" s="218" t="s">
        <v>207</v>
      </c>
      <c r="E110" s="223" t="s">
        <v>21</v>
      </c>
      <c r="F110" s="224" t="s">
        <v>842</v>
      </c>
      <c r="G110" s="222"/>
      <c r="H110" s="225" t="s">
        <v>21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207</v>
      </c>
      <c r="AU110" s="231" t="s">
        <v>79</v>
      </c>
      <c r="AV110" s="12" t="s">
        <v>77</v>
      </c>
      <c r="AW110" s="12" t="s">
        <v>33</v>
      </c>
      <c r="AX110" s="12" t="s">
        <v>70</v>
      </c>
      <c r="AY110" s="231" t="s">
        <v>195</v>
      </c>
    </row>
    <row r="111" spans="2:51" s="13" customFormat="1" ht="13.5">
      <c r="B111" s="232"/>
      <c r="C111" s="233"/>
      <c r="D111" s="245" t="s">
        <v>207</v>
      </c>
      <c r="E111" s="256" t="s">
        <v>21</v>
      </c>
      <c r="F111" s="257" t="s">
        <v>843</v>
      </c>
      <c r="G111" s="233"/>
      <c r="H111" s="258">
        <v>38.44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207</v>
      </c>
      <c r="AU111" s="242" t="s">
        <v>79</v>
      </c>
      <c r="AV111" s="13" t="s">
        <v>79</v>
      </c>
      <c r="AW111" s="13" t="s">
        <v>33</v>
      </c>
      <c r="AX111" s="13" t="s">
        <v>77</v>
      </c>
      <c r="AY111" s="242" t="s">
        <v>195</v>
      </c>
    </row>
    <row r="112" spans="2:65" s="1" customFormat="1" ht="31.5" customHeight="1">
      <c r="B112" s="42"/>
      <c r="C112" s="206" t="s">
        <v>79</v>
      </c>
      <c r="D112" s="206" t="s">
        <v>198</v>
      </c>
      <c r="E112" s="207" t="s">
        <v>844</v>
      </c>
      <c r="F112" s="208" t="s">
        <v>845</v>
      </c>
      <c r="G112" s="209" t="s">
        <v>250</v>
      </c>
      <c r="H112" s="210">
        <v>2.82</v>
      </c>
      <c r="I112" s="211"/>
      <c r="J112" s="212">
        <f>ROUND(I112*H112,2)</f>
        <v>0</v>
      </c>
      <c r="K112" s="208" t="s">
        <v>202</v>
      </c>
      <c r="L112" s="62"/>
      <c r="M112" s="213" t="s">
        <v>21</v>
      </c>
      <c r="N112" s="214" t="s">
        <v>41</v>
      </c>
      <c r="O112" s="43"/>
      <c r="P112" s="215">
        <f>O112*H112</f>
        <v>0</v>
      </c>
      <c r="Q112" s="215">
        <v>0.67489</v>
      </c>
      <c r="R112" s="215">
        <f>Q112*H112</f>
        <v>1.9031897999999998</v>
      </c>
      <c r="S112" s="215">
        <v>0</v>
      </c>
      <c r="T112" s="216">
        <f>S112*H112</f>
        <v>0</v>
      </c>
      <c r="AR112" s="25" t="s">
        <v>203</v>
      </c>
      <c r="AT112" s="25" t="s">
        <v>198</v>
      </c>
      <c r="AU112" s="25" t="s">
        <v>79</v>
      </c>
      <c r="AY112" s="25" t="s">
        <v>195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77</v>
      </c>
      <c r="BK112" s="217">
        <f>ROUND(I112*H112,2)</f>
        <v>0</v>
      </c>
      <c r="BL112" s="25" t="s">
        <v>203</v>
      </c>
      <c r="BM112" s="25" t="s">
        <v>846</v>
      </c>
    </row>
    <row r="113" spans="2:47" s="1" customFormat="1" ht="27">
      <c r="B113" s="42"/>
      <c r="C113" s="64"/>
      <c r="D113" s="218" t="s">
        <v>205</v>
      </c>
      <c r="E113" s="64"/>
      <c r="F113" s="219" t="s">
        <v>847</v>
      </c>
      <c r="G113" s="64"/>
      <c r="H113" s="64"/>
      <c r="I113" s="174"/>
      <c r="J113" s="64"/>
      <c r="K113" s="64"/>
      <c r="L113" s="62"/>
      <c r="M113" s="220"/>
      <c r="N113" s="43"/>
      <c r="O113" s="43"/>
      <c r="P113" s="43"/>
      <c r="Q113" s="43"/>
      <c r="R113" s="43"/>
      <c r="S113" s="43"/>
      <c r="T113" s="79"/>
      <c r="AT113" s="25" t="s">
        <v>205</v>
      </c>
      <c r="AU113" s="25" t="s">
        <v>79</v>
      </c>
    </row>
    <row r="114" spans="2:51" s="12" customFormat="1" ht="13.5">
      <c r="B114" s="221"/>
      <c r="C114" s="222"/>
      <c r="D114" s="218" t="s">
        <v>207</v>
      </c>
      <c r="E114" s="223" t="s">
        <v>21</v>
      </c>
      <c r="F114" s="224" t="s">
        <v>848</v>
      </c>
      <c r="G114" s="222"/>
      <c r="H114" s="225" t="s">
        <v>21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207</v>
      </c>
      <c r="AU114" s="231" t="s">
        <v>79</v>
      </c>
      <c r="AV114" s="12" t="s">
        <v>77</v>
      </c>
      <c r="AW114" s="12" t="s">
        <v>33</v>
      </c>
      <c r="AX114" s="12" t="s">
        <v>70</v>
      </c>
      <c r="AY114" s="231" t="s">
        <v>195</v>
      </c>
    </row>
    <row r="115" spans="2:51" s="13" customFormat="1" ht="13.5">
      <c r="B115" s="232"/>
      <c r="C115" s="233"/>
      <c r="D115" s="245" t="s">
        <v>207</v>
      </c>
      <c r="E115" s="256" t="s">
        <v>21</v>
      </c>
      <c r="F115" s="257" t="s">
        <v>849</v>
      </c>
      <c r="G115" s="233"/>
      <c r="H115" s="258">
        <v>2.82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207</v>
      </c>
      <c r="AU115" s="242" t="s">
        <v>79</v>
      </c>
      <c r="AV115" s="13" t="s">
        <v>79</v>
      </c>
      <c r="AW115" s="13" t="s">
        <v>33</v>
      </c>
      <c r="AX115" s="13" t="s">
        <v>77</v>
      </c>
      <c r="AY115" s="242" t="s">
        <v>195</v>
      </c>
    </row>
    <row r="116" spans="2:65" s="1" customFormat="1" ht="22.5" customHeight="1">
      <c r="B116" s="42"/>
      <c r="C116" s="206" t="s">
        <v>196</v>
      </c>
      <c r="D116" s="206" t="s">
        <v>198</v>
      </c>
      <c r="E116" s="207" t="s">
        <v>850</v>
      </c>
      <c r="F116" s="208" t="s">
        <v>851</v>
      </c>
      <c r="G116" s="209" t="s">
        <v>201</v>
      </c>
      <c r="H116" s="210">
        <v>0.992</v>
      </c>
      <c r="I116" s="211"/>
      <c r="J116" s="212">
        <f>ROUND(I116*H116,2)</f>
        <v>0</v>
      </c>
      <c r="K116" s="208" t="s">
        <v>202</v>
      </c>
      <c r="L116" s="62"/>
      <c r="M116" s="213" t="s">
        <v>21</v>
      </c>
      <c r="N116" s="214" t="s">
        <v>41</v>
      </c>
      <c r="O116" s="43"/>
      <c r="P116" s="215">
        <f>O116*H116</f>
        <v>0</v>
      </c>
      <c r="Q116" s="215">
        <v>1.80972</v>
      </c>
      <c r="R116" s="215">
        <f>Q116*H116</f>
        <v>1.7952422399999999</v>
      </c>
      <c r="S116" s="215">
        <v>0</v>
      </c>
      <c r="T116" s="216">
        <f>S116*H116</f>
        <v>0</v>
      </c>
      <c r="AR116" s="25" t="s">
        <v>203</v>
      </c>
      <c r="AT116" s="25" t="s">
        <v>198</v>
      </c>
      <c r="AU116" s="25" t="s">
        <v>79</v>
      </c>
      <c r="AY116" s="25" t="s">
        <v>195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77</v>
      </c>
      <c r="BK116" s="217">
        <f>ROUND(I116*H116,2)</f>
        <v>0</v>
      </c>
      <c r="BL116" s="25" t="s">
        <v>203</v>
      </c>
      <c r="BM116" s="25" t="s">
        <v>852</v>
      </c>
    </row>
    <row r="117" spans="2:47" s="1" customFormat="1" ht="13.5">
      <c r="B117" s="42"/>
      <c r="C117" s="64"/>
      <c r="D117" s="218" t="s">
        <v>205</v>
      </c>
      <c r="E117" s="64"/>
      <c r="F117" s="219" t="s">
        <v>853</v>
      </c>
      <c r="G117" s="64"/>
      <c r="H117" s="64"/>
      <c r="I117" s="174"/>
      <c r="J117" s="64"/>
      <c r="K117" s="64"/>
      <c r="L117" s="62"/>
      <c r="M117" s="220"/>
      <c r="N117" s="43"/>
      <c r="O117" s="43"/>
      <c r="P117" s="43"/>
      <c r="Q117" s="43"/>
      <c r="R117" s="43"/>
      <c r="S117" s="43"/>
      <c r="T117" s="79"/>
      <c r="AT117" s="25" t="s">
        <v>205</v>
      </c>
      <c r="AU117" s="25" t="s">
        <v>79</v>
      </c>
    </row>
    <row r="118" spans="2:51" s="13" customFormat="1" ht="13.5">
      <c r="B118" s="232"/>
      <c r="C118" s="233"/>
      <c r="D118" s="245" t="s">
        <v>207</v>
      </c>
      <c r="E118" s="256" t="s">
        <v>21</v>
      </c>
      <c r="F118" s="257" t="s">
        <v>854</v>
      </c>
      <c r="G118" s="233"/>
      <c r="H118" s="258">
        <v>0.992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207</v>
      </c>
      <c r="AU118" s="242" t="s">
        <v>79</v>
      </c>
      <c r="AV118" s="13" t="s">
        <v>79</v>
      </c>
      <c r="AW118" s="13" t="s">
        <v>33</v>
      </c>
      <c r="AX118" s="13" t="s">
        <v>77</v>
      </c>
      <c r="AY118" s="242" t="s">
        <v>195</v>
      </c>
    </row>
    <row r="119" spans="2:65" s="1" customFormat="1" ht="31.5" customHeight="1">
      <c r="B119" s="42"/>
      <c r="C119" s="206" t="s">
        <v>203</v>
      </c>
      <c r="D119" s="206" t="s">
        <v>198</v>
      </c>
      <c r="E119" s="207" t="s">
        <v>855</v>
      </c>
      <c r="F119" s="208" t="s">
        <v>856</v>
      </c>
      <c r="G119" s="209" t="s">
        <v>250</v>
      </c>
      <c r="H119" s="210">
        <v>112.8</v>
      </c>
      <c r="I119" s="211"/>
      <c r="J119" s="212">
        <f>ROUND(I119*H119,2)</f>
        <v>0</v>
      </c>
      <c r="K119" s="208" t="s">
        <v>202</v>
      </c>
      <c r="L119" s="62"/>
      <c r="M119" s="213" t="s">
        <v>21</v>
      </c>
      <c r="N119" s="214" t="s">
        <v>41</v>
      </c>
      <c r="O119" s="43"/>
      <c r="P119" s="215">
        <f>O119*H119</f>
        <v>0</v>
      </c>
      <c r="Q119" s="215">
        <v>0.26119</v>
      </c>
      <c r="R119" s="215">
        <f>Q119*H119</f>
        <v>29.462231999999997</v>
      </c>
      <c r="S119" s="215">
        <v>0</v>
      </c>
      <c r="T119" s="216">
        <f>S119*H119</f>
        <v>0</v>
      </c>
      <c r="AR119" s="25" t="s">
        <v>203</v>
      </c>
      <c r="AT119" s="25" t="s">
        <v>198</v>
      </c>
      <c r="AU119" s="25" t="s">
        <v>79</v>
      </c>
      <c r="AY119" s="25" t="s">
        <v>195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77</v>
      </c>
      <c r="BK119" s="217">
        <f>ROUND(I119*H119,2)</f>
        <v>0</v>
      </c>
      <c r="BL119" s="25" t="s">
        <v>203</v>
      </c>
      <c r="BM119" s="25" t="s">
        <v>857</v>
      </c>
    </row>
    <row r="120" spans="2:47" s="1" customFormat="1" ht="27">
      <c r="B120" s="42"/>
      <c r="C120" s="64"/>
      <c r="D120" s="218" t="s">
        <v>205</v>
      </c>
      <c r="E120" s="64"/>
      <c r="F120" s="219" t="s">
        <v>858</v>
      </c>
      <c r="G120" s="64"/>
      <c r="H120" s="64"/>
      <c r="I120" s="174"/>
      <c r="J120" s="64"/>
      <c r="K120" s="64"/>
      <c r="L120" s="62"/>
      <c r="M120" s="220"/>
      <c r="N120" s="43"/>
      <c r="O120" s="43"/>
      <c r="P120" s="43"/>
      <c r="Q120" s="43"/>
      <c r="R120" s="43"/>
      <c r="S120" s="43"/>
      <c r="T120" s="79"/>
      <c r="AT120" s="25" t="s">
        <v>205</v>
      </c>
      <c r="AU120" s="25" t="s">
        <v>79</v>
      </c>
    </row>
    <row r="121" spans="2:51" s="12" customFormat="1" ht="13.5">
      <c r="B121" s="221"/>
      <c r="C121" s="222"/>
      <c r="D121" s="218" t="s">
        <v>207</v>
      </c>
      <c r="E121" s="223" t="s">
        <v>21</v>
      </c>
      <c r="F121" s="224" t="s">
        <v>859</v>
      </c>
      <c r="G121" s="222"/>
      <c r="H121" s="225" t="s">
        <v>21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207</v>
      </c>
      <c r="AU121" s="231" t="s">
        <v>79</v>
      </c>
      <c r="AV121" s="12" t="s">
        <v>77</v>
      </c>
      <c r="AW121" s="12" t="s">
        <v>33</v>
      </c>
      <c r="AX121" s="12" t="s">
        <v>70</v>
      </c>
      <c r="AY121" s="231" t="s">
        <v>195</v>
      </c>
    </row>
    <row r="122" spans="2:51" s="13" customFormat="1" ht="13.5">
      <c r="B122" s="232"/>
      <c r="C122" s="233"/>
      <c r="D122" s="218" t="s">
        <v>207</v>
      </c>
      <c r="E122" s="234" t="s">
        <v>21</v>
      </c>
      <c r="F122" s="235" t="s">
        <v>860</v>
      </c>
      <c r="G122" s="233"/>
      <c r="H122" s="236">
        <v>112.8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AT122" s="242" t="s">
        <v>207</v>
      </c>
      <c r="AU122" s="242" t="s">
        <v>79</v>
      </c>
      <c r="AV122" s="13" t="s">
        <v>79</v>
      </c>
      <c r="AW122" s="13" t="s">
        <v>33</v>
      </c>
      <c r="AX122" s="13" t="s">
        <v>70</v>
      </c>
      <c r="AY122" s="242" t="s">
        <v>195</v>
      </c>
    </row>
    <row r="123" spans="2:51" s="14" customFormat="1" ht="13.5">
      <c r="B123" s="243"/>
      <c r="C123" s="244"/>
      <c r="D123" s="245" t="s">
        <v>207</v>
      </c>
      <c r="E123" s="246" t="s">
        <v>21</v>
      </c>
      <c r="F123" s="247" t="s">
        <v>211</v>
      </c>
      <c r="G123" s="244"/>
      <c r="H123" s="248">
        <v>112.8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207</v>
      </c>
      <c r="AU123" s="254" t="s">
        <v>79</v>
      </c>
      <c r="AV123" s="14" t="s">
        <v>203</v>
      </c>
      <c r="AW123" s="14" t="s">
        <v>33</v>
      </c>
      <c r="AX123" s="14" t="s">
        <v>77</v>
      </c>
      <c r="AY123" s="254" t="s">
        <v>195</v>
      </c>
    </row>
    <row r="124" spans="2:65" s="1" customFormat="1" ht="22.5" customHeight="1">
      <c r="B124" s="42"/>
      <c r="C124" s="206" t="s">
        <v>232</v>
      </c>
      <c r="D124" s="206" t="s">
        <v>198</v>
      </c>
      <c r="E124" s="207" t="s">
        <v>861</v>
      </c>
      <c r="F124" s="208" t="s">
        <v>862</v>
      </c>
      <c r="G124" s="209" t="s">
        <v>223</v>
      </c>
      <c r="H124" s="210">
        <v>0.769</v>
      </c>
      <c r="I124" s="211"/>
      <c r="J124" s="212">
        <f>ROUND(I124*H124,2)</f>
        <v>0</v>
      </c>
      <c r="K124" s="208" t="s">
        <v>202</v>
      </c>
      <c r="L124" s="62"/>
      <c r="M124" s="213" t="s">
        <v>21</v>
      </c>
      <c r="N124" s="214" t="s">
        <v>41</v>
      </c>
      <c r="O124" s="43"/>
      <c r="P124" s="215">
        <f>O124*H124</f>
        <v>0</v>
      </c>
      <c r="Q124" s="215">
        <v>1.04881</v>
      </c>
      <c r="R124" s="215">
        <f>Q124*H124</f>
        <v>0.80653489</v>
      </c>
      <c r="S124" s="215">
        <v>0</v>
      </c>
      <c r="T124" s="216">
        <f>S124*H124</f>
        <v>0</v>
      </c>
      <c r="AR124" s="25" t="s">
        <v>203</v>
      </c>
      <c r="AT124" s="25" t="s">
        <v>198</v>
      </c>
      <c r="AU124" s="25" t="s">
        <v>79</v>
      </c>
      <c r="AY124" s="25" t="s">
        <v>195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77</v>
      </c>
      <c r="BK124" s="217">
        <f>ROUND(I124*H124,2)</f>
        <v>0</v>
      </c>
      <c r="BL124" s="25" t="s">
        <v>203</v>
      </c>
      <c r="BM124" s="25" t="s">
        <v>863</v>
      </c>
    </row>
    <row r="125" spans="2:47" s="1" customFormat="1" ht="27">
      <c r="B125" s="42"/>
      <c r="C125" s="64"/>
      <c r="D125" s="218" t="s">
        <v>205</v>
      </c>
      <c r="E125" s="64"/>
      <c r="F125" s="219" t="s">
        <v>864</v>
      </c>
      <c r="G125" s="64"/>
      <c r="H125" s="64"/>
      <c r="I125" s="174"/>
      <c r="J125" s="64"/>
      <c r="K125" s="64"/>
      <c r="L125" s="62"/>
      <c r="M125" s="220"/>
      <c r="N125" s="43"/>
      <c r="O125" s="43"/>
      <c r="P125" s="43"/>
      <c r="Q125" s="43"/>
      <c r="R125" s="43"/>
      <c r="S125" s="43"/>
      <c r="T125" s="79"/>
      <c r="AT125" s="25" t="s">
        <v>205</v>
      </c>
      <c r="AU125" s="25" t="s">
        <v>79</v>
      </c>
    </row>
    <row r="126" spans="2:51" s="12" customFormat="1" ht="13.5">
      <c r="B126" s="221"/>
      <c r="C126" s="222"/>
      <c r="D126" s="218" t="s">
        <v>207</v>
      </c>
      <c r="E126" s="223" t="s">
        <v>21</v>
      </c>
      <c r="F126" s="224" t="s">
        <v>842</v>
      </c>
      <c r="G126" s="222"/>
      <c r="H126" s="225" t="s">
        <v>21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207</v>
      </c>
      <c r="AU126" s="231" t="s">
        <v>79</v>
      </c>
      <c r="AV126" s="12" t="s">
        <v>77</v>
      </c>
      <c r="AW126" s="12" t="s">
        <v>33</v>
      </c>
      <c r="AX126" s="12" t="s">
        <v>70</v>
      </c>
      <c r="AY126" s="231" t="s">
        <v>195</v>
      </c>
    </row>
    <row r="127" spans="2:51" s="13" customFormat="1" ht="13.5">
      <c r="B127" s="232"/>
      <c r="C127" s="233"/>
      <c r="D127" s="245" t="s">
        <v>207</v>
      </c>
      <c r="E127" s="256" t="s">
        <v>21</v>
      </c>
      <c r="F127" s="257" t="s">
        <v>865</v>
      </c>
      <c r="G127" s="233"/>
      <c r="H127" s="258">
        <v>0.769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207</v>
      </c>
      <c r="AU127" s="242" t="s">
        <v>79</v>
      </c>
      <c r="AV127" s="13" t="s">
        <v>79</v>
      </c>
      <c r="AW127" s="13" t="s">
        <v>33</v>
      </c>
      <c r="AX127" s="13" t="s">
        <v>77</v>
      </c>
      <c r="AY127" s="242" t="s">
        <v>195</v>
      </c>
    </row>
    <row r="128" spans="2:65" s="1" customFormat="1" ht="22.5" customHeight="1">
      <c r="B128" s="42"/>
      <c r="C128" s="206" t="s">
        <v>238</v>
      </c>
      <c r="D128" s="206" t="s">
        <v>198</v>
      </c>
      <c r="E128" s="207" t="s">
        <v>221</v>
      </c>
      <c r="F128" s="208" t="s">
        <v>222</v>
      </c>
      <c r="G128" s="209" t="s">
        <v>223</v>
      </c>
      <c r="H128" s="210">
        <v>0.057</v>
      </c>
      <c r="I128" s="211"/>
      <c r="J128" s="212">
        <f>ROUND(I128*H128,2)</f>
        <v>0</v>
      </c>
      <c r="K128" s="208" t="s">
        <v>202</v>
      </c>
      <c r="L128" s="62"/>
      <c r="M128" s="213" t="s">
        <v>21</v>
      </c>
      <c r="N128" s="214" t="s">
        <v>41</v>
      </c>
      <c r="O128" s="43"/>
      <c r="P128" s="215">
        <f>O128*H128</f>
        <v>0</v>
      </c>
      <c r="Q128" s="215">
        <v>0.01954</v>
      </c>
      <c r="R128" s="215">
        <f>Q128*H128</f>
        <v>0.00111378</v>
      </c>
      <c r="S128" s="215">
        <v>0</v>
      </c>
      <c r="T128" s="216">
        <f>S128*H128</f>
        <v>0</v>
      </c>
      <c r="AR128" s="25" t="s">
        <v>203</v>
      </c>
      <c r="AT128" s="25" t="s">
        <v>198</v>
      </c>
      <c r="AU128" s="25" t="s">
        <v>79</v>
      </c>
      <c r="AY128" s="25" t="s">
        <v>195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77</v>
      </c>
      <c r="BK128" s="217">
        <f>ROUND(I128*H128,2)</f>
        <v>0</v>
      </c>
      <c r="BL128" s="25" t="s">
        <v>203</v>
      </c>
      <c r="BM128" s="25" t="s">
        <v>866</v>
      </c>
    </row>
    <row r="129" spans="2:47" s="1" customFormat="1" ht="27">
      <c r="B129" s="42"/>
      <c r="C129" s="64"/>
      <c r="D129" s="218" t="s">
        <v>205</v>
      </c>
      <c r="E129" s="64"/>
      <c r="F129" s="219" t="s">
        <v>225</v>
      </c>
      <c r="G129" s="64"/>
      <c r="H129" s="64"/>
      <c r="I129" s="174"/>
      <c r="J129" s="64"/>
      <c r="K129" s="64"/>
      <c r="L129" s="62"/>
      <c r="M129" s="220"/>
      <c r="N129" s="43"/>
      <c r="O129" s="43"/>
      <c r="P129" s="43"/>
      <c r="Q129" s="43"/>
      <c r="R129" s="43"/>
      <c r="S129" s="43"/>
      <c r="T129" s="79"/>
      <c r="AT129" s="25" t="s">
        <v>205</v>
      </c>
      <c r="AU129" s="25" t="s">
        <v>79</v>
      </c>
    </row>
    <row r="130" spans="2:47" s="1" customFormat="1" ht="27">
      <c r="B130" s="42"/>
      <c r="C130" s="64"/>
      <c r="D130" s="218" t="s">
        <v>226</v>
      </c>
      <c r="E130" s="64"/>
      <c r="F130" s="259" t="s">
        <v>227</v>
      </c>
      <c r="G130" s="64"/>
      <c r="H130" s="64"/>
      <c r="I130" s="174"/>
      <c r="J130" s="64"/>
      <c r="K130" s="64"/>
      <c r="L130" s="62"/>
      <c r="M130" s="220"/>
      <c r="N130" s="43"/>
      <c r="O130" s="43"/>
      <c r="P130" s="43"/>
      <c r="Q130" s="43"/>
      <c r="R130" s="43"/>
      <c r="S130" s="43"/>
      <c r="T130" s="79"/>
      <c r="AT130" s="25" t="s">
        <v>226</v>
      </c>
      <c r="AU130" s="25" t="s">
        <v>79</v>
      </c>
    </row>
    <row r="131" spans="2:51" s="12" customFormat="1" ht="13.5">
      <c r="B131" s="221"/>
      <c r="C131" s="222"/>
      <c r="D131" s="218" t="s">
        <v>207</v>
      </c>
      <c r="E131" s="223" t="s">
        <v>21</v>
      </c>
      <c r="F131" s="224" t="s">
        <v>228</v>
      </c>
      <c r="G131" s="222"/>
      <c r="H131" s="225" t="s">
        <v>21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207</v>
      </c>
      <c r="AU131" s="231" t="s">
        <v>79</v>
      </c>
      <c r="AV131" s="12" t="s">
        <v>77</v>
      </c>
      <c r="AW131" s="12" t="s">
        <v>33</v>
      </c>
      <c r="AX131" s="12" t="s">
        <v>70</v>
      </c>
      <c r="AY131" s="231" t="s">
        <v>195</v>
      </c>
    </row>
    <row r="132" spans="2:51" s="13" customFormat="1" ht="13.5">
      <c r="B132" s="232"/>
      <c r="C132" s="233"/>
      <c r="D132" s="218" t="s">
        <v>207</v>
      </c>
      <c r="E132" s="234" t="s">
        <v>21</v>
      </c>
      <c r="F132" s="235" t="s">
        <v>867</v>
      </c>
      <c r="G132" s="233"/>
      <c r="H132" s="236">
        <v>0.057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207</v>
      </c>
      <c r="AU132" s="242" t="s">
        <v>79</v>
      </c>
      <c r="AV132" s="13" t="s">
        <v>79</v>
      </c>
      <c r="AW132" s="13" t="s">
        <v>33</v>
      </c>
      <c r="AX132" s="13" t="s">
        <v>70</v>
      </c>
      <c r="AY132" s="242" t="s">
        <v>195</v>
      </c>
    </row>
    <row r="133" spans="2:51" s="14" customFormat="1" ht="13.5">
      <c r="B133" s="243"/>
      <c r="C133" s="244"/>
      <c r="D133" s="245" t="s">
        <v>207</v>
      </c>
      <c r="E133" s="246" t="s">
        <v>21</v>
      </c>
      <c r="F133" s="247" t="s">
        <v>211</v>
      </c>
      <c r="G133" s="244"/>
      <c r="H133" s="248">
        <v>0.057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207</v>
      </c>
      <c r="AU133" s="254" t="s">
        <v>79</v>
      </c>
      <c r="AV133" s="14" t="s">
        <v>203</v>
      </c>
      <c r="AW133" s="14" t="s">
        <v>33</v>
      </c>
      <c r="AX133" s="14" t="s">
        <v>77</v>
      </c>
      <c r="AY133" s="254" t="s">
        <v>195</v>
      </c>
    </row>
    <row r="134" spans="2:65" s="1" customFormat="1" ht="22.5" customHeight="1">
      <c r="B134" s="42"/>
      <c r="C134" s="260" t="s">
        <v>244</v>
      </c>
      <c r="D134" s="260" t="s">
        <v>233</v>
      </c>
      <c r="E134" s="261" t="s">
        <v>234</v>
      </c>
      <c r="F134" s="262" t="s">
        <v>235</v>
      </c>
      <c r="G134" s="263" t="s">
        <v>223</v>
      </c>
      <c r="H134" s="264">
        <v>0.057</v>
      </c>
      <c r="I134" s="265"/>
      <c r="J134" s="266">
        <f>ROUND(I134*H134,2)</f>
        <v>0</v>
      </c>
      <c r="K134" s="262" t="s">
        <v>202</v>
      </c>
      <c r="L134" s="267"/>
      <c r="M134" s="268" t="s">
        <v>21</v>
      </c>
      <c r="N134" s="269" t="s">
        <v>41</v>
      </c>
      <c r="O134" s="43"/>
      <c r="P134" s="215">
        <f>O134*H134</f>
        <v>0</v>
      </c>
      <c r="Q134" s="215">
        <v>1</v>
      </c>
      <c r="R134" s="215">
        <f>Q134*H134</f>
        <v>0.057</v>
      </c>
      <c r="S134" s="215">
        <v>0</v>
      </c>
      <c r="T134" s="216">
        <f>S134*H134</f>
        <v>0</v>
      </c>
      <c r="AR134" s="25" t="s">
        <v>236</v>
      </c>
      <c r="AT134" s="25" t="s">
        <v>233</v>
      </c>
      <c r="AU134" s="25" t="s">
        <v>79</v>
      </c>
      <c r="AY134" s="25" t="s">
        <v>195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77</v>
      </c>
      <c r="BK134" s="217">
        <f>ROUND(I134*H134,2)</f>
        <v>0</v>
      </c>
      <c r="BL134" s="25" t="s">
        <v>203</v>
      </c>
      <c r="BM134" s="25" t="s">
        <v>868</v>
      </c>
    </row>
    <row r="135" spans="2:47" s="1" customFormat="1" ht="13.5">
      <c r="B135" s="42"/>
      <c r="C135" s="64"/>
      <c r="D135" s="245" t="s">
        <v>205</v>
      </c>
      <c r="E135" s="64"/>
      <c r="F135" s="255" t="s">
        <v>235</v>
      </c>
      <c r="G135" s="64"/>
      <c r="H135" s="64"/>
      <c r="I135" s="174"/>
      <c r="J135" s="64"/>
      <c r="K135" s="64"/>
      <c r="L135" s="62"/>
      <c r="M135" s="220"/>
      <c r="N135" s="43"/>
      <c r="O135" s="43"/>
      <c r="P135" s="43"/>
      <c r="Q135" s="43"/>
      <c r="R135" s="43"/>
      <c r="S135" s="43"/>
      <c r="T135" s="79"/>
      <c r="AT135" s="25" t="s">
        <v>205</v>
      </c>
      <c r="AU135" s="25" t="s">
        <v>79</v>
      </c>
    </row>
    <row r="136" spans="2:65" s="1" customFormat="1" ht="22.5" customHeight="1">
      <c r="B136" s="42"/>
      <c r="C136" s="206" t="s">
        <v>236</v>
      </c>
      <c r="D136" s="206" t="s">
        <v>198</v>
      </c>
      <c r="E136" s="207" t="s">
        <v>248</v>
      </c>
      <c r="F136" s="208" t="s">
        <v>249</v>
      </c>
      <c r="G136" s="209" t="s">
        <v>250</v>
      </c>
      <c r="H136" s="210">
        <v>4.186</v>
      </c>
      <c r="I136" s="211"/>
      <c r="J136" s="212">
        <f>ROUND(I136*H136,2)</f>
        <v>0</v>
      </c>
      <c r="K136" s="208" t="s">
        <v>202</v>
      </c>
      <c r="L136" s="62"/>
      <c r="M136" s="213" t="s">
        <v>21</v>
      </c>
      <c r="N136" s="214" t="s">
        <v>41</v>
      </c>
      <c r="O136" s="43"/>
      <c r="P136" s="215">
        <f>O136*H136</f>
        <v>0</v>
      </c>
      <c r="Q136" s="215">
        <v>0.10031</v>
      </c>
      <c r="R136" s="215">
        <f>Q136*H136</f>
        <v>0.41989766</v>
      </c>
      <c r="S136" s="215">
        <v>0</v>
      </c>
      <c r="T136" s="216">
        <f>S136*H136</f>
        <v>0</v>
      </c>
      <c r="AR136" s="25" t="s">
        <v>203</v>
      </c>
      <c r="AT136" s="25" t="s">
        <v>198</v>
      </c>
      <c r="AU136" s="25" t="s">
        <v>79</v>
      </c>
      <c r="AY136" s="25" t="s">
        <v>195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25" t="s">
        <v>77</v>
      </c>
      <c r="BK136" s="217">
        <f>ROUND(I136*H136,2)</f>
        <v>0</v>
      </c>
      <c r="BL136" s="25" t="s">
        <v>203</v>
      </c>
      <c r="BM136" s="25" t="s">
        <v>869</v>
      </c>
    </row>
    <row r="137" spans="2:47" s="1" customFormat="1" ht="27">
      <c r="B137" s="42"/>
      <c r="C137" s="64"/>
      <c r="D137" s="218" t="s">
        <v>205</v>
      </c>
      <c r="E137" s="64"/>
      <c r="F137" s="219" t="s">
        <v>252</v>
      </c>
      <c r="G137" s="64"/>
      <c r="H137" s="64"/>
      <c r="I137" s="174"/>
      <c r="J137" s="64"/>
      <c r="K137" s="64"/>
      <c r="L137" s="62"/>
      <c r="M137" s="220"/>
      <c r="N137" s="43"/>
      <c r="O137" s="43"/>
      <c r="P137" s="43"/>
      <c r="Q137" s="43"/>
      <c r="R137" s="43"/>
      <c r="S137" s="43"/>
      <c r="T137" s="79"/>
      <c r="AT137" s="25" t="s">
        <v>205</v>
      </c>
      <c r="AU137" s="25" t="s">
        <v>79</v>
      </c>
    </row>
    <row r="138" spans="2:51" s="12" customFormat="1" ht="13.5">
      <c r="B138" s="221"/>
      <c r="C138" s="222"/>
      <c r="D138" s="218" t="s">
        <v>207</v>
      </c>
      <c r="E138" s="223" t="s">
        <v>21</v>
      </c>
      <c r="F138" s="224" t="s">
        <v>859</v>
      </c>
      <c r="G138" s="222"/>
      <c r="H138" s="225" t="s">
        <v>21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207</v>
      </c>
      <c r="AU138" s="231" t="s">
        <v>79</v>
      </c>
      <c r="AV138" s="12" t="s">
        <v>77</v>
      </c>
      <c r="AW138" s="12" t="s">
        <v>33</v>
      </c>
      <c r="AX138" s="12" t="s">
        <v>70</v>
      </c>
      <c r="AY138" s="231" t="s">
        <v>195</v>
      </c>
    </row>
    <row r="139" spans="2:51" s="13" customFormat="1" ht="13.5">
      <c r="B139" s="232"/>
      <c r="C139" s="233"/>
      <c r="D139" s="218" t="s">
        <v>207</v>
      </c>
      <c r="E139" s="234" t="s">
        <v>21</v>
      </c>
      <c r="F139" s="235" t="s">
        <v>870</v>
      </c>
      <c r="G139" s="233"/>
      <c r="H139" s="236">
        <v>2.73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207</v>
      </c>
      <c r="AU139" s="242" t="s">
        <v>79</v>
      </c>
      <c r="AV139" s="13" t="s">
        <v>79</v>
      </c>
      <c r="AW139" s="13" t="s">
        <v>33</v>
      </c>
      <c r="AX139" s="13" t="s">
        <v>70</v>
      </c>
      <c r="AY139" s="242" t="s">
        <v>195</v>
      </c>
    </row>
    <row r="140" spans="2:51" s="13" customFormat="1" ht="13.5">
      <c r="B140" s="232"/>
      <c r="C140" s="233"/>
      <c r="D140" s="218" t="s">
        <v>207</v>
      </c>
      <c r="E140" s="234" t="s">
        <v>21</v>
      </c>
      <c r="F140" s="235" t="s">
        <v>871</v>
      </c>
      <c r="G140" s="233"/>
      <c r="H140" s="236">
        <v>1.456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207</v>
      </c>
      <c r="AU140" s="242" t="s">
        <v>79</v>
      </c>
      <c r="AV140" s="13" t="s">
        <v>79</v>
      </c>
      <c r="AW140" s="13" t="s">
        <v>33</v>
      </c>
      <c r="AX140" s="13" t="s">
        <v>70</v>
      </c>
      <c r="AY140" s="242" t="s">
        <v>195</v>
      </c>
    </row>
    <row r="141" spans="2:51" s="14" customFormat="1" ht="13.5">
      <c r="B141" s="243"/>
      <c r="C141" s="244"/>
      <c r="D141" s="245" t="s">
        <v>207</v>
      </c>
      <c r="E141" s="246" t="s">
        <v>21</v>
      </c>
      <c r="F141" s="247" t="s">
        <v>211</v>
      </c>
      <c r="G141" s="244"/>
      <c r="H141" s="248">
        <v>4.186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207</v>
      </c>
      <c r="AU141" s="254" t="s">
        <v>79</v>
      </c>
      <c r="AV141" s="14" t="s">
        <v>203</v>
      </c>
      <c r="AW141" s="14" t="s">
        <v>33</v>
      </c>
      <c r="AX141" s="14" t="s">
        <v>77</v>
      </c>
      <c r="AY141" s="254" t="s">
        <v>195</v>
      </c>
    </row>
    <row r="142" spans="2:65" s="1" customFormat="1" ht="22.5" customHeight="1">
      <c r="B142" s="42"/>
      <c r="C142" s="206" t="s">
        <v>256</v>
      </c>
      <c r="D142" s="206" t="s">
        <v>198</v>
      </c>
      <c r="E142" s="207" t="s">
        <v>872</v>
      </c>
      <c r="F142" s="208" t="s">
        <v>873</v>
      </c>
      <c r="G142" s="209" t="s">
        <v>250</v>
      </c>
      <c r="H142" s="210">
        <v>2.4</v>
      </c>
      <c r="I142" s="211"/>
      <c r="J142" s="212">
        <f>ROUND(I142*H142,2)</f>
        <v>0</v>
      </c>
      <c r="K142" s="208" t="s">
        <v>202</v>
      </c>
      <c r="L142" s="62"/>
      <c r="M142" s="213" t="s">
        <v>21</v>
      </c>
      <c r="N142" s="214" t="s">
        <v>41</v>
      </c>
      <c r="O142" s="43"/>
      <c r="P142" s="215">
        <f>O142*H142</f>
        <v>0</v>
      </c>
      <c r="Q142" s="215">
        <v>0.1733</v>
      </c>
      <c r="R142" s="215">
        <f>Q142*H142</f>
        <v>0.41592</v>
      </c>
      <c r="S142" s="215">
        <v>0</v>
      </c>
      <c r="T142" s="216">
        <f>S142*H142</f>
        <v>0</v>
      </c>
      <c r="AR142" s="25" t="s">
        <v>203</v>
      </c>
      <c r="AT142" s="25" t="s">
        <v>198</v>
      </c>
      <c r="AU142" s="25" t="s">
        <v>79</v>
      </c>
      <c r="AY142" s="25" t="s">
        <v>195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77</v>
      </c>
      <c r="BK142" s="217">
        <f>ROUND(I142*H142,2)</f>
        <v>0</v>
      </c>
      <c r="BL142" s="25" t="s">
        <v>203</v>
      </c>
      <c r="BM142" s="25" t="s">
        <v>874</v>
      </c>
    </row>
    <row r="143" spans="2:47" s="1" customFormat="1" ht="27">
      <c r="B143" s="42"/>
      <c r="C143" s="64"/>
      <c r="D143" s="218" t="s">
        <v>205</v>
      </c>
      <c r="E143" s="64"/>
      <c r="F143" s="219" t="s">
        <v>875</v>
      </c>
      <c r="G143" s="64"/>
      <c r="H143" s="64"/>
      <c r="I143" s="174"/>
      <c r="J143" s="64"/>
      <c r="K143" s="64"/>
      <c r="L143" s="62"/>
      <c r="M143" s="220"/>
      <c r="N143" s="43"/>
      <c r="O143" s="43"/>
      <c r="P143" s="43"/>
      <c r="Q143" s="43"/>
      <c r="R143" s="43"/>
      <c r="S143" s="43"/>
      <c r="T143" s="79"/>
      <c r="AT143" s="25" t="s">
        <v>205</v>
      </c>
      <c r="AU143" s="25" t="s">
        <v>79</v>
      </c>
    </row>
    <row r="144" spans="2:51" s="12" customFormat="1" ht="13.5">
      <c r="B144" s="221"/>
      <c r="C144" s="222"/>
      <c r="D144" s="218" t="s">
        <v>207</v>
      </c>
      <c r="E144" s="223" t="s">
        <v>21</v>
      </c>
      <c r="F144" s="224" t="s">
        <v>876</v>
      </c>
      <c r="G144" s="222"/>
      <c r="H144" s="225" t="s">
        <v>21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207</v>
      </c>
      <c r="AU144" s="231" t="s">
        <v>79</v>
      </c>
      <c r="AV144" s="12" t="s">
        <v>77</v>
      </c>
      <c r="AW144" s="12" t="s">
        <v>33</v>
      </c>
      <c r="AX144" s="12" t="s">
        <v>70</v>
      </c>
      <c r="AY144" s="231" t="s">
        <v>195</v>
      </c>
    </row>
    <row r="145" spans="2:51" s="13" customFormat="1" ht="13.5">
      <c r="B145" s="232"/>
      <c r="C145" s="233"/>
      <c r="D145" s="218" t="s">
        <v>207</v>
      </c>
      <c r="E145" s="234" t="s">
        <v>21</v>
      </c>
      <c r="F145" s="235" t="s">
        <v>877</v>
      </c>
      <c r="G145" s="233"/>
      <c r="H145" s="236">
        <v>0.72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207</v>
      </c>
      <c r="AU145" s="242" t="s">
        <v>79</v>
      </c>
      <c r="AV145" s="13" t="s">
        <v>79</v>
      </c>
      <c r="AW145" s="13" t="s">
        <v>33</v>
      </c>
      <c r="AX145" s="13" t="s">
        <v>70</v>
      </c>
      <c r="AY145" s="242" t="s">
        <v>195</v>
      </c>
    </row>
    <row r="146" spans="2:51" s="13" customFormat="1" ht="13.5">
      <c r="B146" s="232"/>
      <c r="C146" s="233"/>
      <c r="D146" s="218" t="s">
        <v>207</v>
      </c>
      <c r="E146" s="234" t="s">
        <v>21</v>
      </c>
      <c r="F146" s="235" t="s">
        <v>878</v>
      </c>
      <c r="G146" s="233"/>
      <c r="H146" s="236">
        <v>1.68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207</v>
      </c>
      <c r="AU146" s="242" t="s">
        <v>79</v>
      </c>
      <c r="AV146" s="13" t="s">
        <v>79</v>
      </c>
      <c r="AW146" s="13" t="s">
        <v>33</v>
      </c>
      <c r="AX146" s="13" t="s">
        <v>70</v>
      </c>
      <c r="AY146" s="242" t="s">
        <v>195</v>
      </c>
    </row>
    <row r="147" spans="2:51" s="14" customFormat="1" ht="13.5">
      <c r="B147" s="243"/>
      <c r="C147" s="244"/>
      <c r="D147" s="218" t="s">
        <v>207</v>
      </c>
      <c r="E147" s="270" t="s">
        <v>21</v>
      </c>
      <c r="F147" s="271" t="s">
        <v>211</v>
      </c>
      <c r="G147" s="244"/>
      <c r="H147" s="272">
        <v>2.4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207</v>
      </c>
      <c r="AU147" s="254" t="s">
        <v>79</v>
      </c>
      <c r="AV147" s="14" t="s">
        <v>203</v>
      </c>
      <c r="AW147" s="14" t="s">
        <v>33</v>
      </c>
      <c r="AX147" s="14" t="s">
        <v>77</v>
      </c>
      <c r="AY147" s="254" t="s">
        <v>195</v>
      </c>
    </row>
    <row r="148" spans="2:63" s="11" customFormat="1" ht="29.85" customHeight="1">
      <c r="B148" s="189"/>
      <c r="C148" s="190"/>
      <c r="D148" s="203" t="s">
        <v>69</v>
      </c>
      <c r="E148" s="204" t="s">
        <v>203</v>
      </c>
      <c r="F148" s="204" t="s">
        <v>879</v>
      </c>
      <c r="G148" s="190"/>
      <c r="H148" s="190"/>
      <c r="I148" s="193"/>
      <c r="J148" s="205">
        <f>BK148</f>
        <v>0</v>
      </c>
      <c r="K148" s="190"/>
      <c r="L148" s="195"/>
      <c r="M148" s="196"/>
      <c r="N148" s="197"/>
      <c r="O148" s="197"/>
      <c r="P148" s="198">
        <f>SUM(P149:P167)</f>
        <v>0</v>
      </c>
      <c r="Q148" s="197"/>
      <c r="R148" s="198">
        <f>SUM(R149:R167)</f>
        <v>11.627216449999999</v>
      </c>
      <c r="S148" s="197"/>
      <c r="T148" s="199">
        <f>SUM(T149:T167)</f>
        <v>0</v>
      </c>
      <c r="AR148" s="200" t="s">
        <v>77</v>
      </c>
      <c r="AT148" s="201" t="s">
        <v>69</v>
      </c>
      <c r="AU148" s="201" t="s">
        <v>77</v>
      </c>
      <c r="AY148" s="200" t="s">
        <v>195</v>
      </c>
      <c r="BK148" s="202">
        <f>SUM(BK149:BK167)</f>
        <v>0</v>
      </c>
    </row>
    <row r="149" spans="2:65" s="1" customFormat="1" ht="22.5" customHeight="1">
      <c r="B149" s="42"/>
      <c r="C149" s="206" t="s">
        <v>261</v>
      </c>
      <c r="D149" s="206" t="s">
        <v>198</v>
      </c>
      <c r="E149" s="207" t="s">
        <v>880</v>
      </c>
      <c r="F149" s="208" t="s">
        <v>881</v>
      </c>
      <c r="G149" s="209" t="s">
        <v>201</v>
      </c>
      <c r="H149" s="210">
        <v>4.235</v>
      </c>
      <c r="I149" s="211"/>
      <c r="J149" s="212">
        <f>ROUND(I149*H149,2)</f>
        <v>0</v>
      </c>
      <c r="K149" s="208" t="s">
        <v>202</v>
      </c>
      <c r="L149" s="62"/>
      <c r="M149" s="213" t="s">
        <v>21</v>
      </c>
      <c r="N149" s="214" t="s">
        <v>41</v>
      </c>
      <c r="O149" s="43"/>
      <c r="P149" s="215">
        <f>O149*H149</f>
        <v>0</v>
      </c>
      <c r="Q149" s="215">
        <v>2.4534</v>
      </c>
      <c r="R149" s="215">
        <f>Q149*H149</f>
        <v>10.390149</v>
      </c>
      <c r="S149" s="215">
        <v>0</v>
      </c>
      <c r="T149" s="216">
        <f>S149*H149</f>
        <v>0</v>
      </c>
      <c r="AR149" s="25" t="s">
        <v>203</v>
      </c>
      <c r="AT149" s="25" t="s">
        <v>198</v>
      </c>
      <c r="AU149" s="25" t="s">
        <v>79</v>
      </c>
      <c r="AY149" s="25" t="s">
        <v>195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25" t="s">
        <v>77</v>
      </c>
      <c r="BK149" s="217">
        <f>ROUND(I149*H149,2)</f>
        <v>0</v>
      </c>
      <c r="BL149" s="25" t="s">
        <v>203</v>
      </c>
      <c r="BM149" s="25" t="s">
        <v>882</v>
      </c>
    </row>
    <row r="150" spans="2:47" s="1" customFormat="1" ht="13.5">
      <c r="B150" s="42"/>
      <c r="C150" s="64"/>
      <c r="D150" s="218" t="s">
        <v>205</v>
      </c>
      <c r="E150" s="64"/>
      <c r="F150" s="219" t="s">
        <v>883</v>
      </c>
      <c r="G150" s="64"/>
      <c r="H150" s="64"/>
      <c r="I150" s="174"/>
      <c r="J150" s="64"/>
      <c r="K150" s="64"/>
      <c r="L150" s="62"/>
      <c r="M150" s="220"/>
      <c r="N150" s="43"/>
      <c r="O150" s="43"/>
      <c r="P150" s="43"/>
      <c r="Q150" s="43"/>
      <c r="R150" s="43"/>
      <c r="S150" s="43"/>
      <c r="T150" s="79"/>
      <c r="AT150" s="25" t="s">
        <v>205</v>
      </c>
      <c r="AU150" s="25" t="s">
        <v>79</v>
      </c>
    </row>
    <row r="151" spans="2:51" s="12" customFormat="1" ht="13.5">
      <c r="B151" s="221"/>
      <c r="C151" s="222"/>
      <c r="D151" s="218" t="s">
        <v>207</v>
      </c>
      <c r="E151" s="223" t="s">
        <v>21</v>
      </c>
      <c r="F151" s="224" t="s">
        <v>876</v>
      </c>
      <c r="G151" s="222"/>
      <c r="H151" s="225" t="s">
        <v>21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207</v>
      </c>
      <c r="AU151" s="231" t="s">
        <v>79</v>
      </c>
      <c r="AV151" s="12" t="s">
        <v>77</v>
      </c>
      <c r="AW151" s="12" t="s">
        <v>33</v>
      </c>
      <c r="AX151" s="12" t="s">
        <v>70</v>
      </c>
      <c r="AY151" s="231" t="s">
        <v>195</v>
      </c>
    </row>
    <row r="152" spans="2:51" s="13" customFormat="1" ht="13.5">
      <c r="B152" s="232"/>
      <c r="C152" s="233"/>
      <c r="D152" s="218" t="s">
        <v>207</v>
      </c>
      <c r="E152" s="234" t="s">
        <v>21</v>
      </c>
      <c r="F152" s="235" t="s">
        <v>884</v>
      </c>
      <c r="G152" s="233"/>
      <c r="H152" s="236">
        <v>2.249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207</v>
      </c>
      <c r="AU152" s="242" t="s">
        <v>79</v>
      </c>
      <c r="AV152" s="13" t="s">
        <v>79</v>
      </c>
      <c r="AW152" s="13" t="s">
        <v>33</v>
      </c>
      <c r="AX152" s="13" t="s">
        <v>70</v>
      </c>
      <c r="AY152" s="242" t="s">
        <v>195</v>
      </c>
    </row>
    <row r="153" spans="2:51" s="13" customFormat="1" ht="13.5">
      <c r="B153" s="232"/>
      <c r="C153" s="233"/>
      <c r="D153" s="218" t="s">
        <v>207</v>
      </c>
      <c r="E153" s="234" t="s">
        <v>21</v>
      </c>
      <c r="F153" s="235" t="s">
        <v>885</v>
      </c>
      <c r="G153" s="233"/>
      <c r="H153" s="236">
        <v>1.422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207</v>
      </c>
      <c r="AU153" s="242" t="s">
        <v>79</v>
      </c>
      <c r="AV153" s="13" t="s">
        <v>79</v>
      </c>
      <c r="AW153" s="13" t="s">
        <v>33</v>
      </c>
      <c r="AX153" s="13" t="s">
        <v>70</v>
      </c>
      <c r="AY153" s="242" t="s">
        <v>195</v>
      </c>
    </row>
    <row r="154" spans="2:51" s="13" customFormat="1" ht="27">
      <c r="B154" s="232"/>
      <c r="C154" s="233"/>
      <c r="D154" s="218" t="s">
        <v>207</v>
      </c>
      <c r="E154" s="234" t="s">
        <v>21</v>
      </c>
      <c r="F154" s="235" t="s">
        <v>886</v>
      </c>
      <c r="G154" s="233"/>
      <c r="H154" s="236">
        <v>0.564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207</v>
      </c>
      <c r="AU154" s="242" t="s">
        <v>79</v>
      </c>
      <c r="AV154" s="13" t="s">
        <v>79</v>
      </c>
      <c r="AW154" s="13" t="s">
        <v>33</v>
      </c>
      <c r="AX154" s="13" t="s">
        <v>70</v>
      </c>
      <c r="AY154" s="242" t="s">
        <v>195</v>
      </c>
    </row>
    <row r="155" spans="2:51" s="14" customFormat="1" ht="13.5">
      <c r="B155" s="243"/>
      <c r="C155" s="244"/>
      <c r="D155" s="245" t="s">
        <v>207</v>
      </c>
      <c r="E155" s="246" t="s">
        <v>21</v>
      </c>
      <c r="F155" s="247" t="s">
        <v>211</v>
      </c>
      <c r="G155" s="244"/>
      <c r="H155" s="248">
        <v>4.235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207</v>
      </c>
      <c r="AU155" s="254" t="s">
        <v>79</v>
      </c>
      <c r="AV155" s="14" t="s">
        <v>203</v>
      </c>
      <c r="AW155" s="14" t="s">
        <v>33</v>
      </c>
      <c r="AX155" s="14" t="s">
        <v>77</v>
      </c>
      <c r="AY155" s="254" t="s">
        <v>195</v>
      </c>
    </row>
    <row r="156" spans="2:65" s="1" customFormat="1" ht="22.5" customHeight="1">
      <c r="B156" s="42"/>
      <c r="C156" s="206" t="s">
        <v>266</v>
      </c>
      <c r="D156" s="206" t="s">
        <v>198</v>
      </c>
      <c r="E156" s="207" t="s">
        <v>887</v>
      </c>
      <c r="F156" s="208" t="s">
        <v>888</v>
      </c>
      <c r="G156" s="209" t="s">
        <v>250</v>
      </c>
      <c r="H156" s="210">
        <v>51.775</v>
      </c>
      <c r="I156" s="211"/>
      <c r="J156" s="212">
        <f>ROUND(I156*H156,2)</f>
        <v>0</v>
      </c>
      <c r="K156" s="208" t="s">
        <v>202</v>
      </c>
      <c r="L156" s="62"/>
      <c r="M156" s="213" t="s">
        <v>21</v>
      </c>
      <c r="N156" s="214" t="s">
        <v>41</v>
      </c>
      <c r="O156" s="43"/>
      <c r="P156" s="215">
        <f>O156*H156</f>
        <v>0</v>
      </c>
      <c r="Q156" s="215">
        <v>0.00519</v>
      </c>
      <c r="R156" s="215">
        <f>Q156*H156</f>
        <v>0.26871225</v>
      </c>
      <c r="S156" s="215">
        <v>0</v>
      </c>
      <c r="T156" s="216">
        <f>S156*H156</f>
        <v>0</v>
      </c>
      <c r="AR156" s="25" t="s">
        <v>203</v>
      </c>
      <c r="AT156" s="25" t="s">
        <v>198</v>
      </c>
      <c r="AU156" s="25" t="s">
        <v>79</v>
      </c>
      <c r="AY156" s="25" t="s">
        <v>195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77</v>
      </c>
      <c r="BK156" s="217">
        <f>ROUND(I156*H156,2)</f>
        <v>0</v>
      </c>
      <c r="BL156" s="25" t="s">
        <v>203</v>
      </c>
      <c r="BM156" s="25" t="s">
        <v>889</v>
      </c>
    </row>
    <row r="157" spans="2:47" s="1" customFormat="1" ht="13.5">
      <c r="B157" s="42"/>
      <c r="C157" s="64"/>
      <c r="D157" s="218" t="s">
        <v>205</v>
      </c>
      <c r="E157" s="64"/>
      <c r="F157" s="219" t="s">
        <v>890</v>
      </c>
      <c r="G157" s="64"/>
      <c r="H157" s="64"/>
      <c r="I157" s="174"/>
      <c r="J157" s="64"/>
      <c r="K157" s="64"/>
      <c r="L157" s="62"/>
      <c r="M157" s="220"/>
      <c r="N157" s="43"/>
      <c r="O157" s="43"/>
      <c r="P157" s="43"/>
      <c r="Q157" s="43"/>
      <c r="R157" s="43"/>
      <c r="S157" s="43"/>
      <c r="T157" s="79"/>
      <c r="AT157" s="25" t="s">
        <v>205</v>
      </c>
      <c r="AU157" s="25" t="s">
        <v>79</v>
      </c>
    </row>
    <row r="158" spans="2:51" s="13" customFormat="1" ht="13.5">
      <c r="B158" s="232"/>
      <c r="C158" s="233"/>
      <c r="D158" s="218" t="s">
        <v>207</v>
      </c>
      <c r="E158" s="234" t="s">
        <v>21</v>
      </c>
      <c r="F158" s="235" t="s">
        <v>891</v>
      </c>
      <c r="G158" s="233"/>
      <c r="H158" s="236">
        <v>14.992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207</v>
      </c>
      <c r="AU158" s="242" t="s">
        <v>79</v>
      </c>
      <c r="AV158" s="13" t="s">
        <v>79</v>
      </c>
      <c r="AW158" s="13" t="s">
        <v>33</v>
      </c>
      <c r="AX158" s="13" t="s">
        <v>70</v>
      </c>
      <c r="AY158" s="242" t="s">
        <v>195</v>
      </c>
    </row>
    <row r="159" spans="2:51" s="13" customFormat="1" ht="13.5">
      <c r="B159" s="232"/>
      <c r="C159" s="233"/>
      <c r="D159" s="218" t="s">
        <v>207</v>
      </c>
      <c r="E159" s="234" t="s">
        <v>21</v>
      </c>
      <c r="F159" s="235" t="s">
        <v>892</v>
      </c>
      <c r="G159" s="233"/>
      <c r="H159" s="236">
        <v>14.223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207</v>
      </c>
      <c r="AU159" s="242" t="s">
        <v>79</v>
      </c>
      <c r="AV159" s="13" t="s">
        <v>79</v>
      </c>
      <c r="AW159" s="13" t="s">
        <v>33</v>
      </c>
      <c r="AX159" s="13" t="s">
        <v>70</v>
      </c>
      <c r="AY159" s="242" t="s">
        <v>195</v>
      </c>
    </row>
    <row r="160" spans="2:51" s="13" customFormat="1" ht="27">
      <c r="B160" s="232"/>
      <c r="C160" s="233"/>
      <c r="D160" s="218" t="s">
        <v>207</v>
      </c>
      <c r="E160" s="234" t="s">
        <v>21</v>
      </c>
      <c r="F160" s="235" t="s">
        <v>893</v>
      </c>
      <c r="G160" s="233"/>
      <c r="H160" s="236">
        <v>22.56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207</v>
      </c>
      <c r="AU160" s="242" t="s">
        <v>79</v>
      </c>
      <c r="AV160" s="13" t="s">
        <v>79</v>
      </c>
      <c r="AW160" s="13" t="s">
        <v>33</v>
      </c>
      <c r="AX160" s="13" t="s">
        <v>70</v>
      </c>
      <c r="AY160" s="242" t="s">
        <v>195</v>
      </c>
    </row>
    <row r="161" spans="2:51" s="14" customFormat="1" ht="13.5">
      <c r="B161" s="243"/>
      <c r="C161" s="244"/>
      <c r="D161" s="245" t="s">
        <v>207</v>
      </c>
      <c r="E161" s="246" t="s">
        <v>137</v>
      </c>
      <c r="F161" s="247" t="s">
        <v>211</v>
      </c>
      <c r="G161" s="244"/>
      <c r="H161" s="248">
        <v>51.775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207</v>
      </c>
      <c r="AU161" s="254" t="s">
        <v>79</v>
      </c>
      <c r="AV161" s="14" t="s">
        <v>203</v>
      </c>
      <c r="AW161" s="14" t="s">
        <v>33</v>
      </c>
      <c r="AX161" s="14" t="s">
        <v>77</v>
      </c>
      <c r="AY161" s="254" t="s">
        <v>195</v>
      </c>
    </row>
    <row r="162" spans="2:65" s="1" customFormat="1" ht="22.5" customHeight="1">
      <c r="B162" s="42"/>
      <c r="C162" s="206" t="s">
        <v>274</v>
      </c>
      <c r="D162" s="206" t="s">
        <v>198</v>
      </c>
      <c r="E162" s="207" t="s">
        <v>894</v>
      </c>
      <c r="F162" s="208" t="s">
        <v>895</v>
      </c>
      <c r="G162" s="209" t="s">
        <v>250</v>
      </c>
      <c r="H162" s="210">
        <v>51.775</v>
      </c>
      <c r="I162" s="211"/>
      <c r="J162" s="212">
        <f>ROUND(I162*H162,2)</f>
        <v>0</v>
      </c>
      <c r="K162" s="208" t="s">
        <v>202</v>
      </c>
      <c r="L162" s="62"/>
      <c r="M162" s="213" t="s">
        <v>21</v>
      </c>
      <c r="N162" s="214" t="s">
        <v>41</v>
      </c>
      <c r="O162" s="43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AR162" s="25" t="s">
        <v>203</v>
      </c>
      <c r="AT162" s="25" t="s">
        <v>198</v>
      </c>
      <c r="AU162" s="25" t="s">
        <v>79</v>
      </c>
      <c r="AY162" s="25" t="s">
        <v>195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25" t="s">
        <v>77</v>
      </c>
      <c r="BK162" s="217">
        <f>ROUND(I162*H162,2)</f>
        <v>0</v>
      </c>
      <c r="BL162" s="25" t="s">
        <v>203</v>
      </c>
      <c r="BM162" s="25" t="s">
        <v>896</v>
      </c>
    </row>
    <row r="163" spans="2:47" s="1" customFormat="1" ht="13.5">
      <c r="B163" s="42"/>
      <c r="C163" s="64"/>
      <c r="D163" s="218" t="s">
        <v>205</v>
      </c>
      <c r="E163" s="64"/>
      <c r="F163" s="219" t="s">
        <v>897</v>
      </c>
      <c r="G163" s="64"/>
      <c r="H163" s="64"/>
      <c r="I163" s="174"/>
      <c r="J163" s="64"/>
      <c r="K163" s="64"/>
      <c r="L163" s="62"/>
      <c r="M163" s="220"/>
      <c r="N163" s="43"/>
      <c r="O163" s="43"/>
      <c r="P163" s="43"/>
      <c r="Q163" s="43"/>
      <c r="R163" s="43"/>
      <c r="S163" s="43"/>
      <c r="T163" s="79"/>
      <c r="AT163" s="25" t="s">
        <v>205</v>
      </c>
      <c r="AU163" s="25" t="s">
        <v>79</v>
      </c>
    </row>
    <row r="164" spans="2:51" s="13" customFormat="1" ht="13.5">
      <c r="B164" s="232"/>
      <c r="C164" s="233"/>
      <c r="D164" s="245" t="s">
        <v>207</v>
      </c>
      <c r="E164" s="256" t="s">
        <v>21</v>
      </c>
      <c r="F164" s="257" t="s">
        <v>137</v>
      </c>
      <c r="G164" s="233"/>
      <c r="H164" s="258">
        <v>51.775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207</v>
      </c>
      <c r="AU164" s="242" t="s">
        <v>79</v>
      </c>
      <c r="AV164" s="13" t="s">
        <v>79</v>
      </c>
      <c r="AW164" s="13" t="s">
        <v>33</v>
      </c>
      <c r="AX164" s="13" t="s">
        <v>77</v>
      </c>
      <c r="AY164" s="242" t="s">
        <v>195</v>
      </c>
    </row>
    <row r="165" spans="2:65" s="1" customFormat="1" ht="22.5" customHeight="1">
      <c r="B165" s="42"/>
      <c r="C165" s="206" t="s">
        <v>283</v>
      </c>
      <c r="D165" s="206" t="s">
        <v>198</v>
      </c>
      <c r="E165" s="207" t="s">
        <v>898</v>
      </c>
      <c r="F165" s="208" t="s">
        <v>899</v>
      </c>
      <c r="G165" s="209" t="s">
        <v>223</v>
      </c>
      <c r="H165" s="210">
        <v>0.92</v>
      </c>
      <c r="I165" s="211"/>
      <c r="J165" s="212">
        <f>ROUND(I165*H165,2)</f>
        <v>0</v>
      </c>
      <c r="K165" s="208" t="s">
        <v>202</v>
      </c>
      <c r="L165" s="62"/>
      <c r="M165" s="213" t="s">
        <v>21</v>
      </c>
      <c r="N165" s="214" t="s">
        <v>41</v>
      </c>
      <c r="O165" s="43"/>
      <c r="P165" s="215">
        <f>O165*H165</f>
        <v>0</v>
      </c>
      <c r="Q165" s="215">
        <v>1.05256</v>
      </c>
      <c r="R165" s="215">
        <f>Q165*H165</f>
        <v>0.9683552</v>
      </c>
      <c r="S165" s="215">
        <v>0</v>
      </c>
      <c r="T165" s="216">
        <f>S165*H165</f>
        <v>0</v>
      </c>
      <c r="AR165" s="25" t="s">
        <v>203</v>
      </c>
      <c r="AT165" s="25" t="s">
        <v>198</v>
      </c>
      <c r="AU165" s="25" t="s">
        <v>79</v>
      </c>
      <c r="AY165" s="25" t="s">
        <v>195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25" t="s">
        <v>77</v>
      </c>
      <c r="BK165" s="217">
        <f>ROUND(I165*H165,2)</f>
        <v>0</v>
      </c>
      <c r="BL165" s="25" t="s">
        <v>203</v>
      </c>
      <c r="BM165" s="25" t="s">
        <v>900</v>
      </c>
    </row>
    <row r="166" spans="2:47" s="1" customFormat="1" ht="13.5">
      <c r="B166" s="42"/>
      <c r="C166" s="64"/>
      <c r="D166" s="218" t="s">
        <v>205</v>
      </c>
      <c r="E166" s="64"/>
      <c r="F166" s="219" t="s">
        <v>901</v>
      </c>
      <c r="G166" s="64"/>
      <c r="H166" s="64"/>
      <c r="I166" s="174"/>
      <c r="J166" s="64"/>
      <c r="K166" s="64"/>
      <c r="L166" s="62"/>
      <c r="M166" s="220"/>
      <c r="N166" s="43"/>
      <c r="O166" s="43"/>
      <c r="P166" s="43"/>
      <c r="Q166" s="43"/>
      <c r="R166" s="43"/>
      <c r="S166" s="43"/>
      <c r="T166" s="79"/>
      <c r="AT166" s="25" t="s">
        <v>205</v>
      </c>
      <c r="AU166" s="25" t="s">
        <v>79</v>
      </c>
    </row>
    <row r="167" spans="2:51" s="13" customFormat="1" ht="13.5">
      <c r="B167" s="232"/>
      <c r="C167" s="233"/>
      <c r="D167" s="218" t="s">
        <v>207</v>
      </c>
      <c r="E167" s="234" t="s">
        <v>21</v>
      </c>
      <c r="F167" s="235" t="s">
        <v>902</v>
      </c>
      <c r="G167" s="233"/>
      <c r="H167" s="236">
        <v>0.92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207</v>
      </c>
      <c r="AU167" s="242" t="s">
        <v>79</v>
      </c>
      <c r="AV167" s="13" t="s">
        <v>79</v>
      </c>
      <c r="AW167" s="13" t="s">
        <v>33</v>
      </c>
      <c r="AX167" s="13" t="s">
        <v>77</v>
      </c>
      <c r="AY167" s="242" t="s">
        <v>195</v>
      </c>
    </row>
    <row r="168" spans="2:63" s="11" customFormat="1" ht="29.85" customHeight="1">
      <c r="B168" s="189"/>
      <c r="C168" s="190"/>
      <c r="D168" s="203" t="s">
        <v>69</v>
      </c>
      <c r="E168" s="204" t="s">
        <v>238</v>
      </c>
      <c r="F168" s="204" t="s">
        <v>255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SUM(P169:P304)</f>
        <v>0</v>
      </c>
      <c r="Q168" s="197"/>
      <c r="R168" s="198">
        <f>SUM(R169:R304)</f>
        <v>46.07195584000001</v>
      </c>
      <c r="S168" s="197"/>
      <c r="T168" s="199">
        <f>SUM(T169:T304)</f>
        <v>0</v>
      </c>
      <c r="AR168" s="200" t="s">
        <v>77</v>
      </c>
      <c r="AT168" s="201" t="s">
        <v>69</v>
      </c>
      <c r="AU168" s="201" t="s">
        <v>77</v>
      </c>
      <c r="AY168" s="200" t="s">
        <v>195</v>
      </c>
      <c r="BK168" s="202">
        <f>SUM(BK169:BK304)</f>
        <v>0</v>
      </c>
    </row>
    <row r="169" spans="2:65" s="1" customFormat="1" ht="22.5" customHeight="1">
      <c r="B169" s="42"/>
      <c r="C169" s="206" t="s">
        <v>289</v>
      </c>
      <c r="D169" s="206" t="s">
        <v>198</v>
      </c>
      <c r="E169" s="207" t="s">
        <v>296</v>
      </c>
      <c r="F169" s="208" t="s">
        <v>297</v>
      </c>
      <c r="G169" s="209" t="s">
        <v>250</v>
      </c>
      <c r="H169" s="210">
        <v>134.153</v>
      </c>
      <c r="I169" s="211"/>
      <c r="J169" s="212">
        <f>ROUND(I169*H169,2)</f>
        <v>0</v>
      </c>
      <c r="K169" s="208" t="s">
        <v>202</v>
      </c>
      <c r="L169" s="62"/>
      <c r="M169" s="213" t="s">
        <v>21</v>
      </c>
      <c r="N169" s="214" t="s">
        <v>41</v>
      </c>
      <c r="O169" s="43"/>
      <c r="P169" s="215">
        <f>O169*H169</f>
        <v>0</v>
      </c>
      <c r="Q169" s="215">
        <v>0.00735</v>
      </c>
      <c r="R169" s="215">
        <f>Q169*H169</f>
        <v>0.9860245499999999</v>
      </c>
      <c r="S169" s="215">
        <v>0</v>
      </c>
      <c r="T169" s="216">
        <f>S169*H169</f>
        <v>0</v>
      </c>
      <c r="AR169" s="25" t="s">
        <v>203</v>
      </c>
      <c r="AT169" s="25" t="s">
        <v>198</v>
      </c>
      <c r="AU169" s="25" t="s">
        <v>79</v>
      </c>
      <c r="AY169" s="25" t="s">
        <v>195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77</v>
      </c>
      <c r="BK169" s="217">
        <f>ROUND(I169*H169,2)</f>
        <v>0</v>
      </c>
      <c r="BL169" s="25" t="s">
        <v>203</v>
      </c>
      <c r="BM169" s="25" t="s">
        <v>903</v>
      </c>
    </row>
    <row r="170" spans="2:47" s="1" customFormat="1" ht="27">
      <c r="B170" s="42"/>
      <c r="C170" s="64"/>
      <c r="D170" s="218" t="s">
        <v>205</v>
      </c>
      <c r="E170" s="64"/>
      <c r="F170" s="219" t="s">
        <v>299</v>
      </c>
      <c r="G170" s="64"/>
      <c r="H170" s="64"/>
      <c r="I170" s="174"/>
      <c r="J170" s="64"/>
      <c r="K170" s="64"/>
      <c r="L170" s="62"/>
      <c r="M170" s="220"/>
      <c r="N170" s="43"/>
      <c r="O170" s="43"/>
      <c r="P170" s="43"/>
      <c r="Q170" s="43"/>
      <c r="R170" s="43"/>
      <c r="S170" s="43"/>
      <c r="T170" s="79"/>
      <c r="AT170" s="25" t="s">
        <v>205</v>
      </c>
      <c r="AU170" s="25" t="s">
        <v>79</v>
      </c>
    </row>
    <row r="171" spans="2:51" s="13" customFormat="1" ht="13.5">
      <c r="B171" s="232"/>
      <c r="C171" s="233"/>
      <c r="D171" s="245" t="s">
        <v>207</v>
      </c>
      <c r="E171" s="256" t="s">
        <v>21</v>
      </c>
      <c r="F171" s="257" t="s">
        <v>823</v>
      </c>
      <c r="G171" s="233"/>
      <c r="H171" s="258">
        <v>134.153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207</v>
      </c>
      <c r="AU171" s="242" t="s">
        <v>79</v>
      </c>
      <c r="AV171" s="13" t="s">
        <v>79</v>
      </c>
      <c r="AW171" s="13" t="s">
        <v>33</v>
      </c>
      <c r="AX171" s="13" t="s">
        <v>77</v>
      </c>
      <c r="AY171" s="242" t="s">
        <v>195</v>
      </c>
    </row>
    <row r="172" spans="2:65" s="1" customFormat="1" ht="22.5" customHeight="1">
      <c r="B172" s="42"/>
      <c r="C172" s="206" t="s">
        <v>10</v>
      </c>
      <c r="D172" s="206" t="s">
        <v>198</v>
      </c>
      <c r="E172" s="207" t="s">
        <v>302</v>
      </c>
      <c r="F172" s="208" t="s">
        <v>303</v>
      </c>
      <c r="G172" s="209" t="s">
        <v>250</v>
      </c>
      <c r="H172" s="210">
        <v>134.153</v>
      </c>
      <c r="I172" s="211"/>
      <c r="J172" s="212">
        <f>ROUND(I172*H172,2)</f>
        <v>0</v>
      </c>
      <c r="K172" s="208" t="s">
        <v>202</v>
      </c>
      <c r="L172" s="62"/>
      <c r="M172" s="213" t="s">
        <v>21</v>
      </c>
      <c r="N172" s="214" t="s">
        <v>41</v>
      </c>
      <c r="O172" s="43"/>
      <c r="P172" s="215">
        <f>O172*H172</f>
        <v>0</v>
      </c>
      <c r="Q172" s="215">
        <v>0.0154</v>
      </c>
      <c r="R172" s="215">
        <f>Q172*H172</f>
        <v>2.0659562</v>
      </c>
      <c r="S172" s="215">
        <v>0</v>
      </c>
      <c r="T172" s="216">
        <f>S172*H172</f>
        <v>0</v>
      </c>
      <c r="AR172" s="25" t="s">
        <v>203</v>
      </c>
      <c r="AT172" s="25" t="s">
        <v>198</v>
      </c>
      <c r="AU172" s="25" t="s">
        <v>79</v>
      </c>
      <c r="AY172" s="25" t="s">
        <v>195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25" t="s">
        <v>77</v>
      </c>
      <c r="BK172" s="217">
        <f>ROUND(I172*H172,2)</f>
        <v>0</v>
      </c>
      <c r="BL172" s="25" t="s">
        <v>203</v>
      </c>
      <c r="BM172" s="25" t="s">
        <v>904</v>
      </c>
    </row>
    <row r="173" spans="2:47" s="1" customFormat="1" ht="27">
      <c r="B173" s="42"/>
      <c r="C173" s="64"/>
      <c r="D173" s="218" t="s">
        <v>205</v>
      </c>
      <c r="E173" s="64"/>
      <c r="F173" s="219" t="s">
        <v>305</v>
      </c>
      <c r="G173" s="64"/>
      <c r="H173" s="64"/>
      <c r="I173" s="174"/>
      <c r="J173" s="64"/>
      <c r="K173" s="64"/>
      <c r="L173" s="62"/>
      <c r="M173" s="220"/>
      <c r="N173" s="43"/>
      <c r="O173" s="43"/>
      <c r="P173" s="43"/>
      <c r="Q173" s="43"/>
      <c r="R173" s="43"/>
      <c r="S173" s="43"/>
      <c r="T173" s="79"/>
      <c r="AT173" s="25" t="s">
        <v>205</v>
      </c>
      <c r="AU173" s="25" t="s">
        <v>79</v>
      </c>
    </row>
    <row r="174" spans="2:51" s="13" customFormat="1" ht="13.5">
      <c r="B174" s="232"/>
      <c r="C174" s="233"/>
      <c r="D174" s="218" t="s">
        <v>207</v>
      </c>
      <c r="E174" s="234" t="s">
        <v>21</v>
      </c>
      <c r="F174" s="235" t="s">
        <v>905</v>
      </c>
      <c r="G174" s="233"/>
      <c r="H174" s="236">
        <v>3.287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207</v>
      </c>
      <c r="AU174" s="242" t="s">
        <v>79</v>
      </c>
      <c r="AV174" s="13" t="s">
        <v>79</v>
      </c>
      <c r="AW174" s="13" t="s">
        <v>33</v>
      </c>
      <c r="AX174" s="13" t="s">
        <v>70</v>
      </c>
      <c r="AY174" s="242" t="s">
        <v>195</v>
      </c>
    </row>
    <row r="175" spans="2:51" s="13" customFormat="1" ht="13.5">
      <c r="B175" s="232"/>
      <c r="C175" s="233"/>
      <c r="D175" s="218" t="s">
        <v>207</v>
      </c>
      <c r="E175" s="234" t="s">
        <v>21</v>
      </c>
      <c r="F175" s="235" t="s">
        <v>145</v>
      </c>
      <c r="G175" s="233"/>
      <c r="H175" s="236">
        <v>130.866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207</v>
      </c>
      <c r="AU175" s="242" t="s">
        <v>79</v>
      </c>
      <c r="AV175" s="13" t="s">
        <v>79</v>
      </c>
      <c r="AW175" s="13" t="s">
        <v>33</v>
      </c>
      <c r="AX175" s="13" t="s">
        <v>70</v>
      </c>
      <c r="AY175" s="242" t="s">
        <v>195</v>
      </c>
    </row>
    <row r="176" spans="2:51" s="14" customFormat="1" ht="13.5">
      <c r="B176" s="243"/>
      <c r="C176" s="244"/>
      <c r="D176" s="245" t="s">
        <v>207</v>
      </c>
      <c r="E176" s="246" t="s">
        <v>823</v>
      </c>
      <c r="F176" s="247" t="s">
        <v>211</v>
      </c>
      <c r="G176" s="244"/>
      <c r="H176" s="248">
        <v>134.153</v>
      </c>
      <c r="I176" s="249"/>
      <c r="J176" s="244"/>
      <c r="K176" s="244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207</v>
      </c>
      <c r="AU176" s="254" t="s">
        <v>79</v>
      </c>
      <c r="AV176" s="14" t="s">
        <v>203</v>
      </c>
      <c r="AW176" s="14" t="s">
        <v>33</v>
      </c>
      <c r="AX176" s="14" t="s">
        <v>77</v>
      </c>
      <c r="AY176" s="254" t="s">
        <v>195</v>
      </c>
    </row>
    <row r="177" spans="2:65" s="1" customFormat="1" ht="22.5" customHeight="1">
      <c r="B177" s="42"/>
      <c r="C177" s="206" t="s">
        <v>301</v>
      </c>
      <c r="D177" s="206" t="s">
        <v>198</v>
      </c>
      <c r="E177" s="207" t="s">
        <v>314</v>
      </c>
      <c r="F177" s="208" t="s">
        <v>315</v>
      </c>
      <c r="G177" s="209" t="s">
        <v>250</v>
      </c>
      <c r="H177" s="210">
        <v>130.866</v>
      </c>
      <c r="I177" s="211"/>
      <c r="J177" s="212">
        <f>ROUND(I177*H177,2)</f>
        <v>0</v>
      </c>
      <c r="K177" s="208" t="s">
        <v>202</v>
      </c>
      <c r="L177" s="62"/>
      <c r="M177" s="213" t="s">
        <v>21</v>
      </c>
      <c r="N177" s="214" t="s">
        <v>41</v>
      </c>
      <c r="O177" s="43"/>
      <c r="P177" s="215">
        <f>O177*H177</f>
        <v>0</v>
      </c>
      <c r="Q177" s="215">
        <v>0.01103</v>
      </c>
      <c r="R177" s="215">
        <f>Q177*H177</f>
        <v>1.44345198</v>
      </c>
      <c r="S177" s="215">
        <v>0</v>
      </c>
      <c r="T177" s="216">
        <f>S177*H177</f>
        <v>0</v>
      </c>
      <c r="AR177" s="25" t="s">
        <v>203</v>
      </c>
      <c r="AT177" s="25" t="s">
        <v>198</v>
      </c>
      <c r="AU177" s="25" t="s">
        <v>79</v>
      </c>
      <c r="AY177" s="25" t="s">
        <v>195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25" t="s">
        <v>77</v>
      </c>
      <c r="BK177" s="217">
        <f>ROUND(I177*H177,2)</f>
        <v>0</v>
      </c>
      <c r="BL177" s="25" t="s">
        <v>203</v>
      </c>
      <c r="BM177" s="25" t="s">
        <v>906</v>
      </c>
    </row>
    <row r="178" spans="2:47" s="1" customFormat="1" ht="27">
      <c r="B178" s="42"/>
      <c r="C178" s="64"/>
      <c r="D178" s="218" t="s">
        <v>205</v>
      </c>
      <c r="E178" s="64"/>
      <c r="F178" s="219" t="s">
        <v>317</v>
      </c>
      <c r="G178" s="64"/>
      <c r="H178" s="64"/>
      <c r="I178" s="174"/>
      <c r="J178" s="64"/>
      <c r="K178" s="64"/>
      <c r="L178" s="62"/>
      <c r="M178" s="220"/>
      <c r="N178" s="43"/>
      <c r="O178" s="43"/>
      <c r="P178" s="43"/>
      <c r="Q178" s="43"/>
      <c r="R178" s="43"/>
      <c r="S178" s="43"/>
      <c r="T178" s="79"/>
      <c r="AT178" s="25" t="s">
        <v>205</v>
      </c>
      <c r="AU178" s="25" t="s">
        <v>79</v>
      </c>
    </row>
    <row r="179" spans="2:47" s="1" customFormat="1" ht="27">
      <c r="B179" s="42"/>
      <c r="C179" s="64"/>
      <c r="D179" s="218" t="s">
        <v>226</v>
      </c>
      <c r="E179" s="64"/>
      <c r="F179" s="259" t="s">
        <v>318</v>
      </c>
      <c r="G179" s="64"/>
      <c r="H179" s="64"/>
      <c r="I179" s="174"/>
      <c r="J179" s="64"/>
      <c r="K179" s="64"/>
      <c r="L179" s="62"/>
      <c r="M179" s="220"/>
      <c r="N179" s="43"/>
      <c r="O179" s="43"/>
      <c r="P179" s="43"/>
      <c r="Q179" s="43"/>
      <c r="R179" s="43"/>
      <c r="S179" s="43"/>
      <c r="T179" s="79"/>
      <c r="AT179" s="25" t="s">
        <v>226</v>
      </c>
      <c r="AU179" s="25" t="s">
        <v>79</v>
      </c>
    </row>
    <row r="180" spans="2:51" s="12" customFormat="1" ht="13.5">
      <c r="B180" s="221"/>
      <c r="C180" s="222"/>
      <c r="D180" s="218" t="s">
        <v>207</v>
      </c>
      <c r="E180" s="223" t="s">
        <v>21</v>
      </c>
      <c r="F180" s="224" t="s">
        <v>907</v>
      </c>
      <c r="G180" s="222"/>
      <c r="H180" s="225" t="s">
        <v>21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207</v>
      </c>
      <c r="AU180" s="231" t="s">
        <v>79</v>
      </c>
      <c r="AV180" s="12" t="s">
        <v>77</v>
      </c>
      <c r="AW180" s="12" t="s">
        <v>33</v>
      </c>
      <c r="AX180" s="12" t="s">
        <v>70</v>
      </c>
      <c r="AY180" s="231" t="s">
        <v>195</v>
      </c>
    </row>
    <row r="181" spans="2:51" s="13" customFormat="1" ht="27">
      <c r="B181" s="232"/>
      <c r="C181" s="233"/>
      <c r="D181" s="218" t="s">
        <v>207</v>
      </c>
      <c r="E181" s="234" t="s">
        <v>21</v>
      </c>
      <c r="F181" s="235" t="s">
        <v>908</v>
      </c>
      <c r="G181" s="233"/>
      <c r="H181" s="236">
        <v>146.859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207</v>
      </c>
      <c r="AU181" s="242" t="s">
        <v>79</v>
      </c>
      <c r="AV181" s="13" t="s">
        <v>79</v>
      </c>
      <c r="AW181" s="13" t="s">
        <v>33</v>
      </c>
      <c r="AX181" s="13" t="s">
        <v>70</v>
      </c>
      <c r="AY181" s="242" t="s">
        <v>195</v>
      </c>
    </row>
    <row r="182" spans="2:51" s="13" customFormat="1" ht="27">
      <c r="B182" s="232"/>
      <c r="C182" s="233"/>
      <c r="D182" s="218" t="s">
        <v>207</v>
      </c>
      <c r="E182" s="234" t="s">
        <v>21</v>
      </c>
      <c r="F182" s="235" t="s">
        <v>909</v>
      </c>
      <c r="G182" s="233"/>
      <c r="H182" s="236">
        <v>-30.78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207</v>
      </c>
      <c r="AU182" s="242" t="s">
        <v>79</v>
      </c>
      <c r="AV182" s="13" t="s">
        <v>79</v>
      </c>
      <c r="AW182" s="13" t="s">
        <v>33</v>
      </c>
      <c r="AX182" s="13" t="s">
        <v>70</v>
      </c>
      <c r="AY182" s="242" t="s">
        <v>195</v>
      </c>
    </row>
    <row r="183" spans="2:51" s="13" customFormat="1" ht="40.5">
      <c r="B183" s="232"/>
      <c r="C183" s="233"/>
      <c r="D183" s="218" t="s">
        <v>207</v>
      </c>
      <c r="E183" s="234" t="s">
        <v>21</v>
      </c>
      <c r="F183" s="235" t="s">
        <v>910</v>
      </c>
      <c r="G183" s="233"/>
      <c r="H183" s="236">
        <v>14.787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207</v>
      </c>
      <c r="AU183" s="242" t="s">
        <v>79</v>
      </c>
      <c r="AV183" s="13" t="s">
        <v>79</v>
      </c>
      <c r="AW183" s="13" t="s">
        <v>33</v>
      </c>
      <c r="AX183" s="13" t="s">
        <v>70</v>
      </c>
      <c r="AY183" s="242" t="s">
        <v>195</v>
      </c>
    </row>
    <row r="184" spans="2:51" s="15" customFormat="1" ht="13.5">
      <c r="B184" s="273"/>
      <c r="C184" s="274"/>
      <c r="D184" s="218" t="s">
        <v>207</v>
      </c>
      <c r="E184" s="275" t="s">
        <v>145</v>
      </c>
      <c r="F184" s="276" t="s">
        <v>323</v>
      </c>
      <c r="G184" s="274"/>
      <c r="H184" s="277">
        <v>130.866</v>
      </c>
      <c r="I184" s="278"/>
      <c r="J184" s="274"/>
      <c r="K184" s="274"/>
      <c r="L184" s="279"/>
      <c r="M184" s="280"/>
      <c r="N184" s="281"/>
      <c r="O184" s="281"/>
      <c r="P184" s="281"/>
      <c r="Q184" s="281"/>
      <c r="R184" s="281"/>
      <c r="S184" s="281"/>
      <c r="T184" s="282"/>
      <c r="AT184" s="283" t="s">
        <v>207</v>
      </c>
      <c r="AU184" s="283" t="s">
        <v>79</v>
      </c>
      <c r="AV184" s="15" t="s">
        <v>196</v>
      </c>
      <c r="AW184" s="15" t="s">
        <v>33</v>
      </c>
      <c r="AX184" s="15" t="s">
        <v>70</v>
      </c>
      <c r="AY184" s="283" t="s">
        <v>195</v>
      </c>
    </row>
    <row r="185" spans="2:51" s="14" customFormat="1" ht="13.5">
      <c r="B185" s="243"/>
      <c r="C185" s="244"/>
      <c r="D185" s="245" t="s">
        <v>207</v>
      </c>
      <c r="E185" s="246" t="s">
        <v>21</v>
      </c>
      <c r="F185" s="247" t="s">
        <v>211</v>
      </c>
      <c r="G185" s="244"/>
      <c r="H185" s="248">
        <v>130.866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207</v>
      </c>
      <c r="AU185" s="254" t="s">
        <v>79</v>
      </c>
      <c r="AV185" s="14" t="s">
        <v>203</v>
      </c>
      <c r="AW185" s="14" t="s">
        <v>33</v>
      </c>
      <c r="AX185" s="14" t="s">
        <v>77</v>
      </c>
      <c r="AY185" s="254" t="s">
        <v>195</v>
      </c>
    </row>
    <row r="186" spans="2:65" s="1" customFormat="1" ht="22.5" customHeight="1">
      <c r="B186" s="42"/>
      <c r="C186" s="206" t="s">
        <v>306</v>
      </c>
      <c r="D186" s="206" t="s">
        <v>198</v>
      </c>
      <c r="E186" s="207" t="s">
        <v>325</v>
      </c>
      <c r="F186" s="208" t="s">
        <v>326</v>
      </c>
      <c r="G186" s="209" t="s">
        <v>250</v>
      </c>
      <c r="H186" s="210">
        <v>261.732</v>
      </c>
      <c r="I186" s="211"/>
      <c r="J186" s="212">
        <f>ROUND(I186*H186,2)</f>
        <v>0</v>
      </c>
      <c r="K186" s="208" t="s">
        <v>202</v>
      </c>
      <c r="L186" s="62"/>
      <c r="M186" s="213" t="s">
        <v>21</v>
      </c>
      <c r="N186" s="214" t="s">
        <v>41</v>
      </c>
      <c r="O186" s="43"/>
      <c r="P186" s="215">
        <f>O186*H186</f>
        <v>0</v>
      </c>
      <c r="Q186" s="215">
        <v>0.00552</v>
      </c>
      <c r="R186" s="215">
        <f>Q186*H186</f>
        <v>1.4447606400000002</v>
      </c>
      <c r="S186" s="215">
        <v>0</v>
      </c>
      <c r="T186" s="216">
        <f>S186*H186</f>
        <v>0</v>
      </c>
      <c r="AR186" s="25" t="s">
        <v>203</v>
      </c>
      <c r="AT186" s="25" t="s">
        <v>198</v>
      </c>
      <c r="AU186" s="25" t="s">
        <v>79</v>
      </c>
      <c r="AY186" s="25" t="s">
        <v>195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25" t="s">
        <v>77</v>
      </c>
      <c r="BK186" s="217">
        <f>ROUND(I186*H186,2)</f>
        <v>0</v>
      </c>
      <c r="BL186" s="25" t="s">
        <v>203</v>
      </c>
      <c r="BM186" s="25" t="s">
        <v>911</v>
      </c>
    </row>
    <row r="187" spans="2:47" s="1" customFormat="1" ht="27">
      <c r="B187" s="42"/>
      <c r="C187" s="64"/>
      <c r="D187" s="218" t="s">
        <v>205</v>
      </c>
      <c r="E187" s="64"/>
      <c r="F187" s="219" t="s">
        <v>328</v>
      </c>
      <c r="G187" s="64"/>
      <c r="H187" s="64"/>
      <c r="I187" s="174"/>
      <c r="J187" s="64"/>
      <c r="K187" s="64"/>
      <c r="L187" s="62"/>
      <c r="M187" s="220"/>
      <c r="N187" s="43"/>
      <c r="O187" s="43"/>
      <c r="P187" s="43"/>
      <c r="Q187" s="43"/>
      <c r="R187" s="43"/>
      <c r="S187" s="43"/>
      <c r="T187" s="79"/>
      <c r="AT187" s="25" t="s">
        <v>205</v>
      </c>
      <c r="AU187" s="25" t="s">
        <v>79</v>
      </c>
    </row>
    <row r="188" spans="2:51" s="13" customFormat="1" ht="13.5">
      <c r="B188" s="232"/>
      <c r="C188" s="233"/>
      <c r="D188" s="218" t="s">
        <v>207</v>
      </c>
      <c r="E188" s="234" t="s">
        <v>21</v>
      </c>
      <c r="F188" s="235" t="s">
        <v>145</v>
      </c>
      <c r="G188" s="233"/>
      <c r="H188" s="236">
        <v>130.866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207</v>
      </c>
      <c r="AU188" s="242" t="s">
        <v>79</v>
      </c>
      <c r="AV188" s="13" t="s">
        <v>79</v>
      </c>
      <c r="AW188" s="13" t="s">
        <v>33</v>
      </c>
      <c r="AX188" s="13" t="s">
        <v>77</v>
      </c>
      <c r="AY188" s="242" t="s">
        <v>195</v>
      </c>
    </row>
    <row r="189" spans="2:51" s="13" customFormat="1" ht="13.5">
      <c r="B189" s="232"/>
      <c r="C189" s="233"/>
      <c r="D189" s="245" t="s">
        <v>207</v>
      </c>
      <c r="E189" s="233"/>
      <c r="F189" s="257" t="s">
        <v>912</v>
      </c>
      <c r="G189" s="233"/>
      <c r="H189" s="258">
        <v>261.732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207</v>
      </c>
      <c r="AU189" s="242" t="s">
        <v>79</v>
      </c>
      <c r="AV189" s="13" t="s">
        <v>79</v>
      </c>
      <c r="AW189" s="13" t="s">
        <v>6</v>
      </c>
      <c r="AX189" s="13" t="s">
        <v>77</v>
      </c>
      <c r="AY189" s="242" t="s">
        <v>195</v>
      </c>
    </row>
    <row r="190" spans="2:65" s="1" customFormat="1" ht="22.5" customHeight="1">
      <c r="B190" s="42"/>
      <c r="C190" s="206" t="s">
        <v>313</v>
      </c>
      <c r="D190" s="206" t="s">
        <v>198</v>
      </c>
      <c r="E190" s="207" t="s">
        <v>337</v>
      </c>
      <c r="F190" s="208" t="s">
        <v>338</v>
      </c>
      <c r="G190" s="209" t="s">
        <v>250</v>
      </c>
      <c r="H190" s="210">
        <v>136.79</v>
      </c>
      <c r="I190" s="211"/>
      <c r="J190" s="212">
        <f>ROUND(I190*H190,2)</f>
        <v>0</v>
      </c>
      <c r="K190" s="208" t="s">
        <v>202</v>
      </c>
      <c r="L190" s="62"/>
      <c r="M190" s="213" t="s">
        <v>21</v>
      </c>
      <c r="N190" s="214" t="s">
        <v>41</v>
      </c>
      <c r="O190" s="43"/>
      <c r="P190" s="215">
        <f>O190*H190</f>
        <v>0</v>
      </c>
      <c r="Q190" s="215">
        <v>0.00012</v>
      </c>
      <c r="R190" s="215">
        <f>Q190*H190</f>
        <v>0.0164148</v>
      </c>
      <c r="S190" s="215">
        <v>0</v>
      </c>
      <c r="T190" s="216">
        <f>S190*H190</f>
        <v>0</v>
      </c>
      <c r="AR190" s="25" t="s">
        <v>203</v>
      </c>
      <c r="AT190" s="25" t="s">
        <v>198</v>
      </c>
      <c r="AU190" s="25" t="s">
        <v>79</v>
      </c>
      <c r="AY190" s="25" t="s">
        <v>195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5" t="s">
        <v>77</v>
      </c>
      <c r="BK190" s="217">
        <f>ROUND(I190*H190,2)</f>
        <v>0</v>
      </c>
      <c r="BL190" s="25" t="s">
        <v>203</v>
      </c>
      <c r="BM190" s="25" t="s">
        <v>913</v>
      </c>
    </row>
    <row r="191" spans="2:47" s="1" customFormat="1" ht="27">
      <c r="B191" s="42"/>
      <c r="C191" s="64"/>
      <c r="D191" s="218" t="s">
        <v>205</v>
      </c>
      <c r="E191" s="64"/>
      <c r="F191" s="219" t="s">
        <v>340</v>
      </c>
      <c r="G191" s="64"/>
      <c r="H191" s="64"/>
      <c r="I191" s="174"/>
      <c r="J191" s="64"/>
      <c r="K191" s="64"/>
      <c r="L191" s="62"/>
      <c r="M191" s="220"/>
      <c r="N191" s="43"/>
      <c r="O191" s="43"/>
      <c r="P191" s="43"/>
      <c r="Q191" s="43"/>
      <c r="R191" s="43"/>
      <c r="S191" s="43"/>
      <c r="T191" s="79"/>
      <c r="AT191" s="25" t="s">
        <v>205</v>
      </c>
      <c r="AU191" s="25" t="s">
        <v>79</v>
      </c>
    </row>
    <row r="192" spans="2:51" s="13" customFormat="1" ht="13.5">
      <c r="B192" s="232"/>
      <c r="C192" s="233"/>
      <c r="D192" s="245" t="s">
        <v>207</v>
      </c>
      <c r="E192" s="256" t="s">
        <v>21</v>
      </c>
      <c r="F192" s="257" t="s">
        <v>914</v>
      </c>
      <c r="G192" s="233"/>
      <c r="H192" s="258">
        <v>136.79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207</v>
      </c>
      <c r="AU192" s="242" t="s">
        <v>79</v>
      </c>
      <c r="AV192" s="13" t="s">
        <v>79</v>
      </c>
      <c r="AW192" s="13" t="s">
        <v>33</v>
      </c>
      <c r="AX192" s="13" t="s">
        <v>77</v>
      </c>
      <c r="AY192" s="242" t="s">
        <v>195</v>
      </c>
    </row>
    <row r="193" spans="2:65" s="1" customFormat="1" ht="22.5" customHeight="1">
      <c r="B193" s="42"/>
      <c r="C193" s="206" t="s">
        <v>324</v>
      </c>
      <c r="D193" s="206" t="s">
        <v>198</v>
      </c>
      <c r="E193" s="207" t="s">
        <v>343</v>
      </c>
      <c r="F193" s="208" t="s">
        <v>344</v>
      </c>
      <c r="G193" s="209" t="s">
        <v>250</v>
      </c>
      <c r="H193" s="210">
        <v>70</v>
      </c>
      <c r="I193" s="211"/>
      <c r="J193" s="212">
        <f>ROUND(I193*H193,2)</f>
        <v>0</v>
      </c>
      <c r="K193" s="208" t="s">
        <v>202</v>
      </c>
      <c r="L193" s="62"/>
      <c r="M193" s="213" t="s">
        <v>21</v>
      </c>
      <c r="N193" s="214" t="s">
        <v>41</v>
      </c>
      <c r="O193" s="43"/>
      <c r="P193" s="215">
        <f>O193*H193</f>
        <v>0</v>
      </c>
      <c r="Q193" s="215">
        <v>0.00024</v>
      </c>
      <c r="R193" s="215">
        <f>Q193*H193</f>
        <v>0.0168</v>
      </c>
      <c r="S193" s="215">
        <v>0</v>
      </c>
      <c r="T193" s="216">
        <f>S193*H193</f>
        <v>0</v>
      </c>
      <c r="AR193" s="25" t="s">
        <v>203</v>
      </c>
      <c r="AT193" s="25" t="s">
        <v>198</v>
      </c>
      <c r="AU193" s="25" t="s">
        <v>79</v>
      </c>
      <c r="AY193" s="25" t="s">
        <v>195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25" t="s">
        <v>77</v>
      </c>
      <c r="BK193" s="217">
        <f>ROUND(I193*H193,2)</f>
        <v>0</v>
      </c>
      <c r="BL193" s="25" t="s">
        <v>203</v>
      </c>
      <c r="BM193" s="25" t="s">
        <v>915</v>
      </c>
    </row>
    <row r="194" spans="2:47" s="1" customFormat="1" ht="27">
      <c r="B194" s="42"/>
      <c r="C194" s="64"/>
      <c r="D194" s="218" t="s">
        <v>205</v>
      </c>
      <c r="E194" s="64"/>
      <c r="F194" s="219" t="s">
        <v>346</v>
      </c>
      <c r="G194" s="64"/>
      <c r="H194" s="64"/>
      <c r="I194" s="174"/>
      <c r="J194" s="64"/>
      <c r="K194" s="64"/>
      <c r="L194" s="62"/>
      <c r="M194" s="220"/>
      <c r="N194" s="43"/>
      <c r="O194" s="43"/>
      <c r="P194" s="43"/>
      <c r="Q194" s="43"/>
      <c r="R194" s="43"/>
      <c r="S194" s="43"/>
      <c r="T194" s="79"/>
      <c r="AT194" s="25" t="s">
        <v>205</v>
      </c>
      <c r="AU194" s="25" t="s">
        <v>79</v>
      </c>
    </row>
    <row r="195" spans="2:51" s="13" customFormat="1" ht="13.5">
      <c r="B195" s="232"/>
      <c r="C195" s="233"/>
      <c r="D195" s="245" t="s">
        <v>207</v>
      </c>
      <c r="E195" s="256" t="s">
        <v>21</v>
      </c>
      <c r="F195" s="257" t="s">
        <v>634</v>
      </c>
      <c r="G195" s="233"/>
      <c r="H195" s="258">
        <v>70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207</v>
      </c>
      <c r="AU195" s="242" t="s">
        <v>79</v>
      </c>
      <c r="AV195" s="13" t="s">
        <v>79</v>
      </c>
      <c r="AW195" s="13" t="s">
        <v>33</v>
      </c>
      <c r="AX195" s="13" t="s">
        <v>77</v>
      </c>
      <c r="AY195" s="242" t="s">
        <v>195</v>
      </c>
    </row>
    <row r="196" spans="2:65" s="1" customFormat="1" ht="22.5" customHeight="1">
      <c r="B196" s="42"/>
      <c r="C196" s="206" t="s">
        <v>330</v>
      </c>
      <c r="D196" s="206" t="s">
        <v>198</v>
      </c>
      <c r="E196" s="207" t="s">
        <v>349</v>
      </c>
      <c r="F196" s="208" t="s">
        <v>350</v>
      </c>
      <c r="G196" s="209" t="s">
        <v>351</v>
      </c>
      <c r="H196" s="210">
        <v>320</v>
      </c>
      <c r="I196" s="211"/>
      <c r="J196" s="212">
        <f>ROUND(I196*H196,2)</f>
        <v>0</v>
      </c>
      <c r="K196" s="208" t="s">
        <v>202</v>
      </c>
      <c r="L196" s="62"/>
      <c r="M196" s="213" t="s">
        <v>21</v>
      </c>
      <c r="N196" s="214" t="s">
        <v>41</v>
      </c>
      <c r="O196" s="43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AR196" s="25" t="s">
        <v>203</v>
      </c>
      <c r="AT196" s="25" t="s">
        <v>198</v>
      </c>
      <c r="AU196" s="25" t="s">
        <v>79</v>
      </c>
      <c r="AY196" s="25" t="s">
        <v>195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25" t="s">
        <v>77</v>
      </c>
      <c r="BK196" s="217">
        <f>ROUND(I196*H196,2)</f>
        <v>0</v>
      </c>
      <c r="BL196" s="25" t="s">
        <v>203</v>
      </c>
      <c r="BM196" s="25" t="s">
        <v>916</v>
      </c>
    </row>
    <row r="197" spans="2:47" s="1" customFormat="1" ht="27">
      <c r="B197" s="42"/>
      <c r="C197" s="64"/>
      <c r="D197" s="218" t="s">
        <v>205</v>
      </c>
      <c r="E197" s="64"/>
      <c r="F197" s="219" t="s">
        <v>353</v>
      </c>
      <c r="G197" s="64"/>
      <c r="H197" s="64"/>
      <c r="I197" s="174"/>
      <c r="J197" s="64"/>
      <c r="K197" s="64"/>
      <c r="L197" s="62"/>
      <c r="M197" s="220"/>
      <c r="N197" s="43"/>
      <c r="O197" s="43"/>
      <c r="P197" s="43"/>
      <c r="Q197" s="43"/>
      <c r="R197" s="43"/>
      <c r="S197" s="43"/>
      <c r="T197" s="79"/>
      <c r="AT197" s="25" t="s">
        <v>205</v>
      </c>
      <c r="AU197" s="25" t="s">
        <v>79</v>
      </c>
    </row>
    <row r="198" spans="2:51" s="13" customFormat="1" ht="13.5">
      <c r="B198" s="232"/>
      <c r="C198" s="233"/>
      <c r="D198" s="245" t="s">
        <v>207</v>
      </c>
      <c r="E198" s="256" t="s">
        <v>21</v>
      </c>
      <c r="F198" s="257" t="s">
        <v>917</v>
      </c>
      <c r="G198" s="233"/>
      <c r="H198" s="258">
        <v>320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207</v>
      </c>
      <c r="AU198" s="242" t="s">
        <v>79</v>
      </c>
      <c r="AV198" s="13" t="s">
        <v>79</v>
      </c>
      <c r="AW198" s="13" t="s">
        <v>33</v>
      </c>
      <c r="AX198" s="13" t="s">
        <v>77</v>
      </c>
      <c r="AY198" s="242" t="s">
        <v>195</v>
      </c>
    </row>
    <row r="199" spans="2:65" s="1" customFormat="1" ht="31.5" customHeight="1">
      <c r="B199" s="42"/>
      <c r="C199" s="206" t="s">
        <v>9</v>
      </c>
      <c r="D199" s="206" t="s">
        <v>198</v>
      </c>
      <c r="E199" s="207" t="s">
        <v>918</v>
      </c>
      <c r="F199" s="208" t="s">
        <v>919</v>
      </c>
      <c r="G199" s="209" t="s">
        <v>250</v>
      </c>
      <c r="H199" s="210">
        <v>25.155</v>
      </c>
      <c r="I199" s="211"/>
      <c r="J199" s="212">
        <f>ROUND(I199*H199,2)</f>
        <v>0</v>
      </c>
      <c r="K199" s="208" t="s">
        <v>202</v>
      </c>
      <c r="L199" s="62"/>
      <c r="M199" s="213" t="s">
        <v>21</v>
      </c>
      <c r="N199" s="214" t="s">
        <v>41</v>
      </c>
      <c r="O199" s="43"/>
      <c r="P199" s="215">
        <f>O199*H199</f>
        <v>0</v>
      </c>
      <c r="Q199" s="215">
        <v>0.00956</v>
      </c>
      <c r="R199" s="215">
        <f>Q199*H199</f>
        <v>0.24048180000000002</v>
      </c>
      <c r="S199" s="215">
        <v>0</v>
      </c>
      <c r="T199" s="216">
        <f>S199*H199</f>
        <v>0</v>
      </c>
      <c r="AR199" s="25" t="s">
        <v>203</v>
      </c>
      <c r="AT199" s="25" t="s">
        <v>198</v>
      </c>
      <c r="AU199" s="25" t="s">
        <v>79</v>
      </c>
      <c r="AY199" s="25" t="s">
        <v>195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5" t="s">
        <v>77</v>
      </c>
      <c r="BK199" s="217">
        <f>ROUND(I199*H199,2)</f>
        <v>0</v>
      </c>
      <c r="BL199" s="25" t="s">
        <v>203</v>
      </c>
      <c r="BM199" s="25" t="s">
        <v>920</v>
      </c>
    </row>
    <row r="200" spans="2:47" s="1" customFormat="1" ht="27">
      <c r="B200" s="42"/>
      <c r="C200" s="64"/>
      <c r="D200" s="218" t="s">
        <v>205</v>
      </c>
      <c r="E200" s="64"/>
      <c r="F200" s="219" t="s">
        <v>921</v>
      </c>
      <c r="G200" s="64"/>
      <c r="H200" s="64"/>
      <c r="I200" s="174"/>
      <c r="J200" s="64"/>
      <c r="K200" s="64"/>
      <c r="L200" s="62"/>
      <c r="M200" s="220"/>
      <c r="N200" s="43"/>
      <c r="O200" s="43"/>
      <c r="P200" s="43"/>
      <c r="Q200" s="43"/>
      <c r="R200" s="43"/>
      <c r="S200" s="43"/>
      <c r="T200" s="79"/>
      <c r="AT200" s="25" t="s">
        <v>205</v>
      </c>
      <c r="AU200" s="25" t="s">
        <v>79</v>
      </c>
    </row>
    <row r="201" spans="2:47" s="1" customFormat="1" ht="27">
      <c r="B201" s="42"/>
      <c r="C201" s="64"/>
      <c r="D201" s="218" t="s">
        <v>226</v>
      </c>
      <c r="E201" s="64"/>
      <c r="F201" s="259" t="s">
        <v>922</v>
      </c>
      <c r="G201" s="64"/>
      <c r="H201" s="64"/>
      <c r="I201" s="174"/>
      <c r="J201" s="64"/>
      <c r="K201" s="64"/>
      <c r="L201" s="62"/>
      <c r="M201" s="220"/>
      <c r="N201" s="43"/>
      <c r="O201" s="43"/>
      <c r="P201" s="43"/>
      <c r="Q201" s="43"/>
      <c r="R201" s="43"/>
      <c r="S201" s="43"/>
      <c r="T201" s="79"/>
      <c r="AT201" s="25" t="s">
        <v>226</v>
      </c>
      <c r="AU201" s="25" t="s">
        <v>79</v>
      </c>
    </row>
    <row r="202" spans="2:51" s="12" customFormat="1" ht="13.5">
      <c r="B202" s="221"/>
      <c r="C202" s="222"/>
      <c r="D202" s="218" t="s">
        <v>207</v>
      </c>
      <c r="E202" s="223" t="s">
        <v>21</v>
      </c>
      <c r="F202" s="224" t="s">
        <v>923</v>
      </c>
      <c r="G202" s="222"/>
      <c r="H202" s="225" t="s">
        <v>21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207</v>
      </c>
      <c r="AU202" s="231" t="s">
        <v>79</v>
      </c>
      <c r="AV202" s="12" t="s">
        <v>77</v>
      </c>
      <c r="AW202" s="12" t="s">
        <v>33</v>
      </c>
      <c r="AX202" s="12" t="s">
        <v>70</v>
      </c>
      <c r="AY202" s="231" t="s">
        <v>195</v>
      </c>
    </row>
    <row r="203" spans="2:51" s="13" customFormat="1" ht="13.5">
      <c r="B203" s="232"/>
      <c r="C203" s="233"/>
      <c r="D203" s="218" t="s">
        <v>207</v>
      </c>
      <c r="E203" s="234" t="s">
        <v>21</v>
      </c>
      <c r="F203" s="235" t="s">
        <v>924</v>
      </c>
      <c r="G203" s="233"/>
      <c r="H203" s="236">
        <v>25.155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207</v>
      </c>
      <c r="AU203" s="242" t="s">
        <v>79</v>
      </c>
      <c r="AV203" s="13" t="s">
        <v>79</v>
      </c>
      <c r="AW203" s="13" t="s">
        <v>33</v>
      </c>
      <c r="AX203" s="13" t="s">
        <v>70</v>
      </c>
      <c r="AY203" s="242" t="s">
        <v>195</v>
      </c>
    </row>
    <row r="204" spans="2:51" s="14" customFormat="1" ht="13.5">
      <c r="B204" s="243"/>
      <c r="C204" s="244"/>
      <c r="D204" s="245" t="s">
        <v>207</v>
      </c>
      <c r="E204" s="246" t="s">
        <v>817</v>
      </c>
      <c r="F204" s="247" t="s">
        <v>211</v>
      </c>
      <c r="G204" s="244"/>
      <c r="H204" s="248">
        <v>25.155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207</v>
      </c>
      <c r="AU204" s="254" t="s">
        <v>79</v>
      </c>
      <c r="AV204" s="14" t="s">
        <v>203</v>
      </c>
      <c r="AW204" s="14" t="s">
        <v>33</v>
      </c>
      <c r="AX204" s="14" t="s">
        <v>77</v>
      </c>
      <c r="AY204" s="254" t="s">
        <v>195</v>
      </c>
    </row>
    <row r="205" spans="2:65" s="1" customFormat="1" ht="22.5" customHeight="1">
      <c r="B205" s="42"/>
      <c r="C205" s="260" t="s">
        <v>342</v>
      </c>
      <c r="D205" s="260" t="s">
        <v>233</v>
      </c>
      <c r="E205" s="261" t="s">
        <v>925</v>
      </c>
      <c r="F205" s="262" t="s">
        <v>926</v>
      </c>
      <c r="G205" s="263" t="s">
        <v>250</v>
      </c>
      <c r="H205" s="264">
        <v>25.658</v>
      </c>
      <c r="I205" s="265"/>
      <c r="J205" s="266">
        <f>ROUND(I205*H205,2)</f>
        <v>0</v>
      </c>
      <c r="K205" s="262" t="s">
        <v>202</v>
      </c>
      <c r="L205" s="267"/>
      <c r="M205" s="268" t="s">
        <v>21</v>
      </c>
      <c r="N205" s="269" t="s">
        <v>41</v>
      </c>
      <c r="O205" s="43"/>
      <c r="P205" s="215">
        <f>O205*H205</f>
        <v>0</v>
      </c>
      <c r="Q205" s="215">
        <v>0.018</v>
      </c>
      <c r="R205" s="215">
        <f>Q205*H205</f>
        <v>0.461844</v>
      </c>
      <c r="S205" s="215">
        <v>0</v>
      </c>
      <c r="T205" s="216">
        <f>S205*H205</f>
        <v>0</v>
      </c>
      <c r="AR205" s="25" t="s">
        <v>236</v>
      </c>
      <c r="AT205" s="25" t="s">
        <v>233</v>
      </c>
      <c r="AU205" s="25" t="s">
        <v>79</v>
      </c>
      <c r="AY205" s="25" t="s">
        <v>195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25" t="s">
        <v>77</v>
      </c>
      <c r="BK205" s="217">
        <f>ROUND(I205*H205,2)</f>
        <v>0</v>
      </c>
      <c r="BL205" s="25" t="s">
        <v>203</v>
      </c>
      <c r="BM205" s="25" t="s">
        <v>927</v>
      </c>
    </row>
    <row r="206" spans="2:47" s="1" customFormat="1" ht="13.5">
      <c r="B206" s="42"/>
      <c r="C206" s="64"/>
      <c r="D206" s="218" t="s">
        <v>205</v>
      </c>
      <c r="E206" s="64"/>
      <c r="F206" s="219" t="s">
        <v>928</v>
      </c>
      <c r="G206" s="64"/>
      <c r="H206" s="64"/>
      <c r="I206" s="174"/>
      <c r="J206" s="64"/>
      <c r="K206" s="64"/>
      <c r="L206" s="62"/>
      <c r="M206" s="220"/>
      <c r="N206" s="43"/>
      <c r="O206" s="43"/>
      <c r="P206" s="43"/>
      <c r="Q206" s="43"/>
      <c r="R206" s="43"/>
      <c r="S206" s="43"/>
      <c r="T206" s="79"/>
      <c r="AT206" s="25" t="s">
        <v>205</v>
      </c>
      <c r="AU206" s="25" t="s">
        <v>79</v>
      </c>
    </row>
    <row r="207" spans="2:51" s="13" customFormat="1" ht="13.5">
      <c r="B207" s="232"/>
      <c r="C207" s="233"/>
      <c r="D207" s="245" t="s">
        <v>207</v>
      </c>
      <c r="E207" s="233"/>
      <c r="F207" s="257" t="s">
        <v>929</v>
      </c>
      <c r="G207" s="233"/>
      <c r="H207" s="258">
        <v>25.658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207</v>
      </c>
      <c r="AU207" s="242" t="s">
        <v>79</v>
      </c>
      <c r="AV207" s="13" t="s">
        <v>79</v>
      </c>
      <c r="AW207" s="13" t="s">
        <v>6</v>
      </c>
      <c r="AX207" s="13" t="s">
        <v>77</v>
      </c>
      <c r="AY207" s="242" t="s">
        <v>195</v>
      </c>
    </row>
    <row r="208" spans="2:65" s="1" customFormat="1" ht="31.5" customHeight="1">
      <c r="B208" s="42"/>
      <c r="C208" s="206" t="s">
        <v>348</v>
      </c>
      <c r="D208" s="206" t="s">
        <v>198</v>
      </c>
      <c r="E208" s="207" t="s">
        <v>930</v>
      </c>
      <c r="F208" s="208" t="s">
        <v>931</v>
      </c>
      <c r="G208" s="209" t="s">
        <v>250</v>
      </c>
      <c r="H208" s="210">
        <v>44.491</v>
      </c>
      <c r="I208" s="211"/>
      <c r="J208" s="212">
        <f>ROUND(I208*H208,2)</f>
        <v>0</v>
      </c>
      <c r="K208" s="208" t="s">
        <v>202</v>
      </c>
      <c r="L208" s="62"/>
      <c r="M208" s="213" t="s">
        <v>21</v>
      </c>
      <c r="N208" s="214" t="s">
        <v>41</v>
      </c>
      <c r="O208" s="43"/>
      <c r="P208" s="215">
        <f>O208*H208</f>
        <v>0</v>
      </c>
      <c r="Q208" s="215">
        <v>0.00478</v>
      </c>
      <c r="R208" s="215">
        <f>Q208*H208</f>
        <v>0.21266698</v>
      </c>
      <c r="S208" s="215">
        <v>0</v>
      </c>
      <c r="T208" s="216">
        <f>S208*H208</f>
        <v>0</v>
      </c>
      <c r="AR208" s="25" t="s">
        <v>203</v>
      </c>
      <c r="AT208" s="25" t="s">
        <v>198</v>
      </c>
      <c r="AU208" s="25" t="s">
        <v>79</v>
      </c>
      <c r="AY208" s="25" t="s">
        <v>195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25" t="s">
        <v>77</v>
      </c>
      <c r="BK208" s="217">
        <f>ROUND(I208*H208,2)</f>
        <v>0</v>
      </c>
      <c r="BL208" s="25" t="s">
        <v>203</v>
      </c>
      <c r="BM208" s="25" t="s">
        <v>932</v>
      </c>
    </row>
    <row r="209" spans="2:47" s="1" customFormat="1" ht="27">
      <c r="B209" s="42"/>
      <c r="C209" s="64"/>
      <c r="D209" s="218" t="s">
        <v>205</v>
      </c>
      <c r="E209" s="64"/>
      <c r="F209" s="219" t="s">
        <v>933</v>
      </c>
      <c r="G209" s="64"/>
      <c r="H209" s="64"/>
      <c r="I209" s="174"/>
      <c r="J209" s="64"/>
      <c r="K209" s="64"/>
      <c r="L209" s="62"/>
      <c r="M209" s="220"/>
      <c r="N209" s="43"/>
      <c r="O209" s="43"/>
      <c r="P209" s="43"/>
      <c r="Q209" s="43"/>
      <c r="R209" s="43"/>
      <c r="S209" s="43"/>
      <c r="T209" s="79"/>
      <c r="AT209" s="25" t="s">
        <v>205</v>
      </c>
      <c r="AU209" s="25" t="s">
        <v>79</v>
      </c>
    </row>
    <row r="210" spans="2:51" s="12" customFormat="1" ht="13.5">
      <c r="B210" s="221"/>
      <c r="C210" s="222"/>
      <c r="D210" s="218" t="s">
        <v>207</v>
      </c>
      <c r="E210" s="223" t="s">
        <v>21</v>
      </c>
      <c r="F210" s="224" t="s">
        <v>934</v>
      </c>
      <c r="G210" s="222"/>
      <c r="H210" s="225" t="s">
        <v>21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207</v>
      </c>
      <c r="AU210" s="231" t="s">
        <v>79</v>
      </c>
      <c r="AV210" s="12" t="s">
        <v>77</v>
      </c>
      <c r="AW210" s="12" t="s">
        <v>33</v>
      </c>
      <c r="AX210" s="12" t="s">
        <v>70</v>
      </c>
      <c r="AY210" s="231" t="s">
        <v>195</v>
      </c>
    </row>
    <row r="211" spans="2:51" s="13" customFormat="1" ht="13.5">
      <c r="B211" s="232"/>
      <c r="C211" s="233"/>
      <c r="D211" s="218" t="s">
        <v>207</v>
      </c>
      <c r="E211" s="234" t="s">
        <v>21</v>
      </c>
      <c r="F211" s="235" t="s">
        <v>817</v>
      </c>
      <c r="G211" s="233"/>
      <c r="H211" s="236">
        <v>25.155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207</v>
      </c>
      <c r="AU211" s="242" t="s">
        <v>79</v>
      </c>
      <c r="AV211" s="13" t="s">
        <v>79</v>
      </c>
      <c r="AW211" s="13" t="s">
        <v>33</v>
      </c>
      <c r="AX211" s="13" t="s">
        <v>70</v>
      </c>
      <c r="AY211" s="242" t="s">
        <v>195</v>
      </c>
    </row>
    <row r="212" spans="2:51" s="13" customFormat="1" ht="13.5">
      <c r="B212" s="232"/>
      <c r="C212" s="233"/>
      <c r="D212" s="218" t="s">
        <v>207</v>
      </c>
      <c r="E212" s="234" t="s">
        <v>21</v>
      </c>
      <c r="F212" s="235" t="s">
        <v>935</v>
      </c>
      <c r="G212" s="233"/>
      <c r="H212" s="236">
        <v>19.336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207</v>
      </c>
      <c r="AU212" s="242" t="s">
        <v>79</v>
      </c>
      <c r="AV212" s="13" t="s">
        <v>79</v>
      </c>
      <c r="AW212" s="13" t="s">
        <v>33</v>
      </c>
      <c r="AX212" s="13" t="s">
        <v>70</v>
      </c>
      <c r="AY212" s="242" t="s">
        <v>195</v>
      </c>
    </row>
    <row r="213" spans="2:51" s="14" customFormat="1" ht="13.5">
      <c r="B213" s="243"/>
      <c r="C213" s="244"/>
      <c r="D213" s="245" t="s">
        <v>207</v>
      </c>
      <c r="E213" s="246" t="s">
        <v>21</v>
      </c>
      <c r="F213" s="247" t="s">
        <v>211</v>
      </c>
      <c r="G213" s="244"/>
      <c r="H213" s="248">
        <v>44.491</v>
      </c>
      <c r="I213" s="249"/>
      <c r="J213" s="244"/>
      <c r="K213" s="244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207</v>
      </c>
      <c r="AU213" s="254" t="s">
        <v>79</v>
      </c>
      <c r="AV213" s="14" t="s">
        <v>203</v>
      </c>
      <c r="AW213" s="14" t="s">
        <v>33</v>
      </c>
      <c r="AX213" s="14" t="s">
        <v>77</v>
      </c>
      <c r="AY213" s="254" t="s">
        <v>195</v>
      </c>
    </row>
    <row r="214" spans="2:65" s="1" customFormat="1" ht="22.5" customHeight="1">
      <c r="B214" s="42"/>
      <c r="C214" s="206" t="s">
        <v>355</v>
      </c>
      <c r="D214" s="206" t="s">
        <v>198</v>
      </c>
      <c r="E214" s="207" t="s">
        <v>936</v>
      </c>
      <c r="F214" s="208" t="s">
        <v>937</v>
      </c>
      <c r="G214" s="209" t="s">
        <v>250</v>
      </c>
      <c r="H214" s="210">
        <v>40.361</v>
      </c>
      <c r="I214" s="211"/>
      <c r="J214" s="212">
        <f>ROUND(I214*H214,2)</f>
        <v>0</v>
      </c>
      <c r="K214" s="208" t="s">
        <v>202</v>
      </c>
      <c r="L214" s="62"/>
      <c r="M214" s="213" t="s">
        <v>21</v>
      </c>
      <c r="N214" s="214" t="s">
        <v>41</v>
      </c>
      <c r="O214" s="43"/>
      <c r="P214" s="215">
        <f>O214*H214</f>
        <v>0</v>
      </c>
      <c r="Q214" s="215">
        <v>0.00489</v>
      </c>
      <c r="R214" s="215">
        <f>Q214*H214</f>
        <v>0.19736529</v>
      </c>
      <c r="S214" s="215">
        <v>0</v>
      </c>
      <c r="T214" s="216">
        <f>S214*H214</f>
        <v>0</v>
      </c>
      <c r="AR214" s="25" t="s">
        <v>203</v>
      </c>
      <c r="AT214" s="25" t="s">
        <v>198</v>
      </c>
      <c r="AU214" s="25" t="s">
        <v>79</v>
      </c>
      <c r="AY214" s="25" t="s">
        <v>195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25" t="s">
        <v>77</v>
      </c>
      <c r="BK214" s="217">
        <f>ROUND(I214*H214,2)</f>
        <v>0</v>
      </c>
      <c r="BL214" s="25" t="s">
        <v>203</v>
      </c>
      <c r="BM214" s="25" t="s">
        <v>938</v>
      </c>
    </row>
    <row r="215" spans="2:47" s="1" customFormat="1" ht="27">
      <c r="B215" s="42"/>
      <c r="C215" s="64"/>
      <c r="D215" s="218" t="s">
        <v>205</v>
      </c>
      <c r="E215" s="64"/>
      <c r="F215" s="219" t="s">
        <v>939</v>
      </c>
      <c r="G215" s="64"/>
      <c r="H215" s="64"/>
      <c r="I215" s="174"/>
      <c r="J215" s="64"/>
      <c r="K215" s="64"/>
      <c r="L215" s="62"/>
      <c r="M215" s="220"/>
      <c r="N215" s="43"/>
      <c r="O215" s="43"/>
      <c r="P215" s="43"/>
      <c r="Q215" s="43"/>
      <c r="R215" s="43"/>
      <c r="S215" s="43"/>
      <c r="T215" s="79"/>
      <c r="AT215" s="25" t="s">
        <v>205</v>
      </c>
      <c r="AU215" s="25" t="s">
        <v>79</v>
      </c>
    </row>
    <row r="216" spans="2:51" s="13" customFormat="1" ht="13.5">
      <c r="B216" s="232"/>
      <c r="C216" s="233"/>
      <c r="D216" s="218" t="s">
        <v>207</v>
      </c>
      <c r="E216" s="234" t="s">
        <v>21</v>
      </c>
      <c r="F216" s="235" t="s">
        <v>940</v>
      </c>
      <c r="G216" s="233"/>
      <c r="H216" s="236">
        <v>12.045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207</v>
      </c>
      <c r="AU216" s="242" t="s">
        <v>79</v>
      </c>
      <c r="AV216" s="13" t="s">
        <v>79</v>
      </c>
      <c r="AW216" s="13" t="s">
        <v>33</v>
      </c>
      <c r="AX216" s="13" t="s">
        <v>70</v>
      </c>
      <c r="AY216" s="242" t="s">
        <v>195</v>
      </c>
    </row>
    <row r="217" spans="2:51" s="13" customFormat="1" ht="13.5">
      <c r="B217" s="232"/>
      <c r="C217" s="233"/>
      <c r="D217" s="218" t="s">
        <v>207</v>
      </c>
      <c r="E217" s="234" t="s">
        <v>21</v>
      </c>
      <c r="F217" s="235" t="s">
        <v>941</v>
      </c>
      <c r="G217" s="233"/>
      <c r="H217" s="236">
        <v>8.98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207</v>
      </c>
      <c r="AU217" s="242" t="s">
        <v>79</v>
      </c>
      <c r="AV217" s="13" t="s">
        <v>79</v>
      </c>
      <c r="AW217" s="13" t="s">
        <v>33</v>
      </c>
      <c r="AX217" s="13" t="s">
        <v>70</v>
      </c>
      <c r="AY217" s="242" t="s">
        <v>195</v>
      </c>
    </row>
    <row r="218" spans="2:51" s="13" customFormat="1" ht="13.5">
      <c r="B218" s="232"/>
      <c r="C218" s="233"/>
      <c r="D218" s="218" t="s">
        <v>207</v>
      </c>
      <c r="E218" s="234" t="s">
        <v>21</v>
      </c>
      <c r="F218" s="235" t="s">
        <v>935</v>
      </c>
      <c r="G218" s="233"/>
      <c r="H218" s="236">
        <v>19.336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207</v>
      </c>
      <c r="AU218" s="242" t="s">
        <v>79</v>
      </c>
      <c r="AV218" s="13" t="s">
        <v>79</v>
      </c>
      <c r="AW218" s="13" t="s">
        <v>33</v>
      </c>
      <c r="AX218" s="13" t="s">
        <v>70</v>
      </c>
      <c r="AY218" s="242" t="s">
        <v>195</v>
      </c>
    </row>
    <row r="219" spans="2:51" s="14" customFormat="1" ht="13.5">
      <c r="B219" s="243"/>
      <c r="C219" s="244"/>
      <c r="D219" s="245" t="s">
        <v>207</v>
      </c>
      <c r="E219" s="246" t="s">
        <v>21</v>
      </c>
      <c r="F219" s="247" t="s">
        <v>211</v>
      </c>
      <c r="G219" s="244"/>
      <c r="H219" s="248">
        <v>40.361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207</v>
      </c>
      <c r="AU219" s="254" t="s">
        <v>79</v>
      </c>
      <c r="AV219" s="14" t="s">
        <v>203</v>
      </c>
      <c r="AW219" s="14" t="s">
        <v>33</v>
      </c>
      <c r="AX219" s="14" t="s">
        <v>77</v>
      </c>
      <c r="AY219" s="254" t="s">
        <v>195</v>
      </c>
    </row>
    <row r="220" spans="2:65" s="1" customFormat="1" ht="31.5" customHeight="1">
      <c r="B220" s="42"/>
      <c r="C220" s="206" t="s">
        <v>364</v>
      </c>
      <c r="D220" s="206" t="s">
        <v>198</v>
      </c>
      <c r="E220" s="207" t="s">
        <v>942</v>
      </c>
      <c r="F220" s="208" t="s">
        <v>943</v>
      </c>
      <c r="G220" s="209" t="s">
        <v>250</v>
      </c>
      <c r="H220" s="210">
        <v>172.983</v>
      </c>
      <c r="I220" s="211"/>
      <c r="J220" s="212">
        <f>ROUND(I220*H220,2)</f>
        <v>0</v>
      </c>
      <c r="K220" s="208" t="s">
        <v>202</v>
      </c>
      <c r="L220" s="62"/>
      <c r="M220" s="213" t="s">
        <v>21</v>
      </c>
      <c r="N220" s="214" t="s">
        <v>41</v>
      </c>
      <c r="O220" s="43"/>
      <c r="P220" s="215">
        <f>O220*H220</f>
        <v>0</v>
      </c>
      <c r="Q220" s="215">
        <v>0.00944</v>
      </c>
      <c r="R220" s="215">
        <f>Q220*H220</f>
        <v>1.6329595200000002</v>
      </c>
      <c r="S220" s="215">
        <v>0</v>
      </c>
      <c r="T220" s="216">
        <f>S220*H220</f>
        <v>0</v>
      </c>
      <c r="AR220" s="25" t="s">
        <v>203</v>
      </c>
      <c r="AT220" s="25" t="s">
        <v>198</v>
      </c>
      <c r="AU220" s="25" t="s">
        <v>79</v>
      </c>
      <c r="AY220" s="25" t="s">
        <v>195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25" t="s">
        <v>77</v>
      </c>
      <c r="BK220" s="217">
        <f>ROUND(I220*H220,2)</f>
        <v>0</v>
      </c>
      <c r="BL220" s="25" t="s">
        <v>203</v>
      </c>
      <c r="BM220" s="25" t="s">
        <v>944</v>
      </c>
    </row>
    <row r="221" spans="2:47" s="1" customFormat="1" ht="27">
      <c r="B221" s="42"/>
      <c r="C221" s="64"/>
      <c r="D221" s="218" t="s">
        <v>205</v>
      </c>
      <c r="E221" s="64"/>
      <c r="F221" s="219" t="s">
        <v>945</v>
      </c>
      <c r="G221" s="64"/>
      <c r="H221" s="64"/>
      <c r="I221" s="174"/>
      <c r="J221" s="64"/>
      <c r="K221" s="64"/>
      <c r="L221" s="62"/>
      <c r="M221" s="220"/>
      <c r="N221" s="43"/>
      <c r="O221" s="43"/>
      <c r="P221" s="43"/>
      <c r="Q221" s="43"/>
      <c r="R221" s="43"/>
      <c r="S221" s="43"/>
      <c r="T221" s="79"/>
      <c r="AT221" s="25" t="s">
        <v>205</v>
      </c>
      <c r="AU221" s="25" t="s">
        <v>79</v>
      </c>
    </row>
    <row r="222" spans="2:47" s="1" customFormat="1" ht="27">
      <c r="B222" s="42"/>
      <c r="C222" s="64"/>
      <c r="D222" s="218" t="s">
        <v>226</v>
      </c>
      <c r="E222" s="64"/>
      <c r="F222" s="259" t="s">
        <v>922</v>
      </c>
      <c r="G222" s="64"/>
      <c r="H222" s="64"/>
      <c r="I222" s="174"/>
      <c r="J222" s="64"/>
      <c r="K222" s="64"/>
      <c r="L222" s="62"/>
      <c r="M222" s="220"/>
      <c r="N222" s="43"/>
      <c r="O222" s="43"/>
      <c r="P222" s="43"/>
      <c r="Q222" s="43"/>
      <c r="R222" s="43"/>
      <c r="S222" s="43"/>
      <c r="T222" s="79"/>
      <c r="AT222" s="25" t="s">
        <v>226</v>
      </c>
      <c r="AU222" s="25" t="s">
        <v>79</v>
      </c>
    </row>
    <row r="223" spans="2:51" s="12" customFormat="1" ht="13.5">
      <c r="B223" s="221"/>
      <c r="C223" s="222"/>
      <c r="D223" s="218" t="s">
        <v>207</v>
      </c>
      <c r="E223" s="223" t="s">
        <v>21</v>
      </c>
      <c r="F223" s="224" t="s">
        <v>923</v>
      </c>
      <c r="G223" s="222"/>
      <c r="H223" s="225" t="s">
        <v>21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207</v>
      </c>
      <c r="AU223" s="231" t="s">
        <v>79</v>
      </c>
      <c r="AV223" s="12" t="s">
        <v>77</v>
      </c>
      <c r="AW223" s="12" t="s">
        <v>33</v>
      </c>
      <c r="AX223" s="12" t="s">
        <v>70</v>
      </c>
      <c r="AY223" s="231" t="s">
        <v>195</v>
      </c>
    </row>
    <row r="224" spans="2:51" s="13" customFormat="1" ht="13.5">
      <c r="B224" s="232"/>
      <c r="C224" s="233"/>
      <c r="D224" s="218" t="s">
        <v>207</v>
      </c>
      <c r="E224" s="234" t="s">
        <v>21</v>
      </c>
      <c r="F224" s="235" t="s">
        <v>946</v>
      </c>
      <c r="G224" s="233"/>
      <c r="H224" s="236">
        <v>172.983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207</v>
      </c>
      <c r="AU224" s="242" t="s">
        <v>79</v>
      </c>
      <c r="AV224" s="13" t="s">
        <v>79</v>
      </c>
      <c r="AW224" s="13" t="s">
        <v>33</v>
      </c>
      <c r="AX224" s="13" t="s">
        <v>70</v>
      </c>
      <c r="AY224" s="242" t="s">
        <v>195</v>
      </c>
    </row>
    <row r="225" spans="2:51" s="14" customFormat="1" ht="13.5">
      <c r="B225" s="243"/>
      <c r="C225" s="244"/>
      <c r="D225" s="245" t="s">
        <v>207</v>
      </c>
      <c r="E225" s="246" t="s">
        <v>819</v>
      </c>
      <c r="F225" s="247" t="s">
        <v>211</v>
      </c>
      <c r="G225" s="244"/>
      <c r="H225" s="248">
        <v>172.983</v>
      </c>
      <c r="I225" s="249"/>
      <c r="J225" s="244"/>
      <c r="K225" s="244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207</v>
      </c>
      <c r="AU225" s="254" t="s">
        <v>79</v>
      </c>
      <c r="AV225" s="14" t="s">
        <v>203</v>
      </c>
      <c r="AW225" s="14" t="s">
        <v>33</v>
      </c>
      <c r="AX225" s="14" t="s">
        <v>77</v>
      </c>
      <c r="AY225" s="254" t="s">
        <v>195</v>
      </c>
    </row>
    <row r="226" spans="2:65" s="1" customFormat="1" ht="22.5" customHeight="1">
      <c r="B226" s="42"/>
      <c r="C226" s="260" t="s">
        <v>369</v>
      </c>
      <c r="D226" s="260" t="s">
        <v>233</v>
      </c>
      <c r="E226" s="261" t="s">
        <v>925</v>
      </c>
      <c r="F226" s="262" t="s">
        <v>926</v>
      </c>
      <c r="G226" s="263" t="s">
        <v>250</v>
      </c>
      <c r="H226" s="264">
        <v>176.443</v>
      </c>
      <c r="I226" s="265"/>
      <c r="J226" s="266">
        <f>ROUND(I226*H226,2)</f>
        <v>0</v>
      </c>
      <c r="K226" s="262" t="s">
        <v>202</v>
      </c>
      <c r="L226" s="267"/>
      <c r="M226" s="268" t="s">
        <v>21</v>
      </c>
      <c r="N226" s="269" t="s">
        <v>41</v>
      </c>
      <c r="O226" s="43"/>
      <c r="P226" s="215">
        <f>O226*H226</f>
        <v>0</v>
      </c>
      <c r="Q226" s="215">
        <v>0.018</v>
      </c>
      <c r="R226" s="215">
        <f>Q226*H226</f>
        <v>3.175974</v>
      </c>
      <c r="S226" s="215">
        <v>0</v>
      </c>
      <c r="T226" s="216">
        <f>S226*H226</f>
        <v>0</v>
      </c>
      <c r="AR226" s="25" t="s">
        <v>236</v>
      </c>
      <c r="AT226" s="25" t="s">
        <v>233</v>
      </c>
      <c r="AU226" s="25" t="s">
        <v>79</v>
      </c>
      <c r="AY226" s="25" t="s">
        <v>195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77</v>
      </c>
      <c r="BK226" s="217">
        <f>ROUND(I226*H226,2)</f>
        <v>0</v>
      </c>
      <c r="BL226" s="25" t="s">
        <v>203</v>
      </c>
      <c r="BM226" s="25" t="s">
        <v>947</v>
      </c>
    </row>
    <row r="227" spans="2:47" s="1" customFormat="1" ht="13.5">
      <c r="B227" s="42"/>
      <c r="C227" s="64"/>
      <c r="D227" s="218" t="s">
        <v>205</v>
      </c>
      <c r="E227" s="64"/>
      <c r="F227" s="219" t="s">
        <v>928</v>
      </c>
      <c r="G227" s="64"/>
      <c r="H227" s="64"/>
      <c r="I227" s="174"/>
      <c r="J227" s="64"/>
      <c r="K227" s="64"/>
      <c r="L227" s="62"/>
      <c r="M227" s="220"/>
      <c r="N227" s="43"/>
      <c r="O227" s="43"/>
      <c r="P227" s="43"/>
      <c r="Q227" s="43"/>
      <c r="R227" s="43"/>
      <c r="S227" s="43"/>
      <c r="T227" s="79"/>
      <c r="AT227" s="25" t="s">
        <v>205</v>
      </c>
      <c r="AU227" s="25" t="s">
        <v>79</v>
      </c>
    </row>
    <row r="228" spans="2:51" s="13" customFormat="1" ht="13.5">
      <c r="B228" s="232"/>
      <c r="C228" s="233"/>
      <c r="D228" s="245" t="s">
        <v>207</v>
      </c>
      <c r="E228" s="233"/>
      <c r="F228" s="257" t="s">
        <v>948</v>
      </c>
      <c r="G228" s="233"/>
      <c r="H228" s="258">
        <v>176.443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207</v>
      </c>
      <c r="AU228" s="242" t="s">
        <v>79</v>
      </c>
      <c r="AV228" s="13" t="s">
        <v>79</v>
      </c>
      <c r="AW228" s="13" t="s">
        <v>6</v>
      </c>
      <c r="AX228" s="13" t="s">
        <v>77</v>
      </c>
      <c r="AY228" s="242" t="s">
        <v>195</v>
      </c>
    </row>
    <row r="229" spans="2:65" s="1" customFormat="1" ht="22.5" customHeight="1">
      <c r="B229" s="42"/>
      <c r="C229" s="206" t="s">
        <v>374</v>
      </c>
      <c r="D229" s="206" t="s">
        <v>198</v>
      </c>
      <c r="E229" s="207" t="s">
        <v>949</v>
      </c>
      <c r="F229" s="208" t="s">
        <v>950</v>
      </c>
      <c r="G229" s="209" t="s">
        <v>351</v>
      </c>
      <c r="H229" s="210">
        <v>40</v>
      </c>
      <c r="I229" s="211"/>
      <c r="J229" s="212">
        <f>ROUND(I229*H229,2)</f>
        <v>0</v>
      </c>
      <c r="K229" s="208" t="s">
        <v>202</v>
      </c>
      <c r="L229" s="62"/>
      <c r="M229" s="213" t="s">
        <v>21</v>
      </c>
      <c r="N229" s="214" t="s">
        <v>41</v>
      </c>
      <c r="O229" s="43"/>
      <c r="P229" s="215">
        <f>O229*H229</f>
        <v>0</v>
      </c>
      <c r="Q229" s="215">
        <v>6E-05</v>
      </c>
      <c r="R229" s="215">
        <f>Q229*H229</f>
        <v>0.0024000000000000002</v>
      </c>
      <c r="S229" s="215">
        <v>0</v>
      </c>
      <c r="T229" s="216">
        <f>S229*H229</f>
        <v>0</v>
      </c>
      <c r="AR229" s="25" t="s">
        <v>203</v>
      </c>
      <c r="AT229" s="25" t="s">
        <v>198</v>
      </c>
      <c r="AU229" s="25" t="s">
        <v>79</v>
      </c>
      <c r="AY229" s="25" t="s">
        <v>195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25" t="s">
        <v>77</v>
      </c>
      <c r="BK229" s="217">
        <f>ROUND(I229*H229,2)</f>
        <v>0</v>
      </c>
      <c r="BL229" s="25" t="s">
        <v>203</v>
      </c>
      <c r="BM229" s="25" t="s">
        <v>951</v>
      </c>
    </row>
    <row r="230" spans="2:47" s="1" customFormat="1" ht="13.5">
      <c r="B230" s="42"/>
      <c r="C230" s="64"/>
      <c r="D230" s="218" t="s">
        <v>205</v>
      </c>
      <c r="E230" s="64"/>
      <c r="F230" s="219" t="s">
        <v>952</v>
      </c>
      <c r="G230" s="64"/>
      <c r="H230" s="64"/>
      <c r="I230" s="174"/>
      <c r="J230" s="64"/>
      <c r="K230" s="64"/>
      <c r="L230" s="62"/>
      <c r="M230" s="220"/>
      <c r="N230" s="43"/>
      <c r="O230" s="43"/>
      <c r="P230" s="43"/>
      <c r="Q230" s="43"/>
      <c r="R230" s="43"/>
      <c r="S230" s="43"/>
      <c r="T230" s="79"/>
      <c r="AT230" s="25" t="s">
        <v>205</v>
      </c>
      <c r="AU230" s="25" t="s">
        <v>79</v>
      </c>
    </row>
    <row r="231" spans="2:51" s="12" customFormat="1" ht="13.5">
      <c r="B231" s="221"/>
      <c r="C231" s="222"/>
      <c r="D231" s="218" t="s">
        <v>207</v>
      </c>
      <c r="E231" s="223" t="s">
        <v>21</v>
      </c>
      <c r="F231" s="224" t="s">
        <v>953</v>
      </c>
      <c r="G231" s="222"/>
      <c r="H231" s="225" t="s">
        <v>21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207</v>
      </c>
      <c r="AU231" s="231" t="s">
        <v>79</v>
      </c>
      <c r="AV231" s="12" t="s">
        <v>77</v>
      </c>
      <c r="AW231" s="12" t="s">
        <v>33</v>
      </c>
      <c r="AX231" s="12" t="s">
        <v>70</v>
      </c>
      <c r="AY231" s="231" t="s">
        <v>195</v>
      </c>
    </row>
    <row r="232" spans="2:51" s="13" customFormat="1" ht="13.5">
      <c r="B232" s="232"/>
      <c r="C232" s="233"/>
      <c r="D232" s="245" t="s">
        <v>207</v>
      </c>
      <c r="E232" s="256" t="s">
        <v>21</v>
      </c>
      <c r="F232" s="257" t="s">
        <v>451</v>
      </c>
      <c r="G232" s="233"/>
      <c r="H232" s="258">
        <v>40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207</v>
      </c>
      <c r="AU232" s="242" t="s">
        <v>79</v>
      </c>
      <c r="AV232" s="13" t="s">
        <v>79</v>
      </c>
      <c r="AW232" s="13" t="s">
        <v>33</v>
      </c>
      <c r="AX232" s="13" t="s">
        <v>77</v>
      </c>
      <c r="AY232" s="242" t="s">
        <v>195</v>
      </c>
    </row>
    <row r="233" spans="2:65" s="1" customFormat="1" ht="22.5" customHeight="1">
      <c r="B233" s="42"/>
      <c r="C233" s="260" t="s">
        <v>379</v>
      </c>
      <c r="D233" s="260" t="s">
        <v>233</v>
      </c>
      <c r="E233" s="261" t="s">
        <v>954</v>
      </c>
      <c r="F233" s="262" t="s">
        <v>955</v>
      </c>
      <c r="G233" s="263" t="s">
        <v>351</v>
      </c>
      <c r="H233" s="264">
        <v>40.8</v>
      </c>
      <c r="I233" s="265"/>
      <c r="J233" s="266">
        <f>ROUND(I233*H233,2)</f>
        <v>0</v>
      </c>
      <c r="K233" s="262" t="s">
        <v>202</v>
      </c>
      <c r="L233" s="267"/>
      <c r="M233" s="268" t="s">
        <v>21</v>
      </c>
      <c r="N233" s="269" t="s">
        <v>41</v>
      </c>
      <c r="O233" s="43"/>
      <c r="P233" s="215">
        <f>O233*H233</f>
        <v>0</v>
      </c>
      <c r="Q233" s="215">
        <v>0.0006</v>
      </c>
      <c r="R233" s="215">
        <f>Q233*H233</f>
        <v>0.024479999999999995</v>
      </c>
      <c r="S233" s="215">
        <v>0</v>
      </c>
      <c r="T233" s="216">
        <f>S233*H233</f>
        <v>0</v>
      </c>
      <c r="AR233" s="25" t="s">
        <v>236</v>
      </c>
      <c r="AT233" s="25" t="s">
        <v>233</v>
      </c>
      <c r="AU233" s="25" t="s">
        <v>79</v>
      </c>
      <c r="AY233" s="25" t="s">
        <v>195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25" t="s">
        <v>77</v>
      </c>
      <c r="BK233" s="217">
        <f>ROUND(I233*H233,2)</f>
        <v>0</v>
      </c>
      <c r="BL233" s="25" t="s">
        <v>203</v>
      </c>
      <c r="BM233" s="25" t="s">
        <v>956</v>
      </c>
    </row>
    <row r="234" spans="2:47" s="1" customFormat="1" ht="13.5">
      <c r="B234" s="42"/>
      <c r="C234" s="64"/>
      <c r="D234" s="218" t="s">
        <v>205</v>
      </c>
      <c r="E234" s="64"/>
      <c r="F234" s="219" t="s">
        <v>955</v>
      </c>
      <c r="G234" s="64"/>
      <c r="H234" s="64"/>
      <c r="I234" s="174"/>
      <c r="J234" s="64"/>
      <c r="K234" s="64"/>
      <c r="L234" s="62"/>
      <c r="M234" s="220"/>
      <c r="N234" s="43"/>
      <c r="O234" s="43"/>
      <c r="P234" s="43"/>
      <c r="Q234" s="43"/>
      <c r="R234" s="43"/>
      <c r="S234" s="43"/>
      <c r="T234" s="79"/>
      <c r="AT234" s="25" t="s">
        <v>205</v>
      </c>
      <c r="AU234" s="25" t="s">
        <v>79</v>
      </c>
    </row>
    <row r="235" spans="2:51" s="13" customFormat="1" ht="13.5">
      <c r="B235" s="232"/>
      <c r="C235" s="233"/>
      <c r="D235" s="245" t="s">
        <v>207</v>
      </c>
      <c r="E235" s="233"/>
      <c r="F235" s="257" t="s">
        <v>957</v>
      </c>
      <c r="G235" s="233"/>
      <c r="H235" s="258">
        <v>40.8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207</v>
      </c>
      <c r="AU235" s="242" t="s">
        <v>79</v>
      </c>
      <c r="AV235" s="13" t="s">
        <v>79</v>
      </c>
      <c r="AW235" s="13" t="s">
        <v>6</v>
      </c>
      <c r="AX235" s="13" t="s">
        <v>77</v>
      </c>
      <c r="AY235" s="242" t="s">
        <v>195</v>
      </c>
    </row>
    <row r="236" spans="2:65" s="1" customFormat="1" ht="22.5" customHeight="1">
      <c r="B236" s="42"/>
      <c r="C236" s="206" t="s">
        <v>385</v>
      </c>
      <c r="D236" s="206" t="s">
        <v>198</v>
      </c>
      <c r="E236" s="207" t="s">
        <v>958</v>
      </c>
      <c r="F236" s="208" t="s">
        <v>959</v>
      </c>
      <c r="G236" s="209" t="s">
        <v>351</v>
      </c>
      <c r="H236" s="210">
        <v>196.5</v>
      </c>
      <c r="I236" s="211"/>
      <c r="J236" s="212">
        <f>ROUND(I236*H236,2)</f>
        <v>0</v>
      </c>
      <c r="K236" s="208" t="s">
        <v>202</v>
      </c>
      <c r="L236" s="62"/>
      <c r="M236" s="213" t="s">
        <v>21</v>
      </c>
      <c r="N236" s="214" t="s">
        <v>41</v>
      </c>
      <c r="O236" s="43"/>
      <c r="P236" s="215">
        <f>O236*H236</f>
        <v>0</v>
      </c>
      <c r="Q236" s="215">
        <v>0.00025</v>
      </c>
      <c r="R236" s="215">
        <f>Q236*H236</f>
        <v>0.049125</v>
      </c>
      <c r="S236" s="215">
        <v>0</v>
      </c>
      <c r="T236" s="216">
        <f>S236*H236</f>
        <v>0</v>
      </c>
      <c r="AR236" s="25" t="s">
        <v>203</v>
      </c>
      <c r="AT236" s="25" t="s">
        <v>198</v>
      </c>
      <c r="AU236" s="25" t="s">
        <v>79</v>
      </c>
      <c r="AY236" s="25" t="s">
        <v>195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77</v>
      </c>
      <c r="BK236" s="217">
        <f>ROUND(I236*H236,2)</f>
        <v>0</v>
      </c>
      <c r="BL236" s="25" t="s">
        <v>203</v>
      </c>
      <c r="BM236" s="25" t="s">
        <v>960</v>
      </c>
    </row>
    <row r="237" spans="2:47" s="1" customFormat="1" ht="13.5">
      <c r="B237" s="42"/>
      <c r="C237" s="64"/>
      <c r="D237" s="218" t="s">
        <v>205</v>
      </c>
      <c r="E237" s="64"/>
      <c r="F237" s="219" t="s">
        <v>961</v>
      </c>
      <c r="G237" s="64"/>
      <c r="H237" s="64"/>
      <c r="I237" s="174"/>
      <c r="J237" s="64"/>
      <c r="K237" s="64"/>
      <c r="L237" s="62"/>
      <c r="M237" s="220"/>
      <c r="N237" s="43"/>
      <c r="O237" s="43"/>
      <c r="P237" s="43"/>
      <c r="Q237" s="43"/>
      <c r="R237" s="43"/>
      <c r="S237" s="43"/>
      <c r="T237" s="79"/>
      <c r="AT237" s="25" t="s">
        <v>205</v>
      </c>
      <c r="AU237" s="25" t="s">
        <v>79</v>
      </c>
    </row>
    <row r="238" spans="2:51" s="13" customFormat="1" ht="13.5">
      <c r="B238" s="232"/>
      <c r="C238" s="233"/>
      <c r="D238" s="218" t="s">
        <v>207</v>
      </c>
      <c r="E238" s="234" t="s">
        <v>21</v>
      </c>
      <c r="F238" s="235" t="s">
        <v>962</v>
      </c>
      <c r="G238" s="233"/>
      <c r="H238" s="236">
        <v>70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207</v>
      </c>
      <c r="AU238" s="242" t="s">
        <v>79</v>
      </c>
      <c r="AV238" s="13" t="s">
        <v>79</v>
      </c>
      <c r="AW238" s="13" t="s">
        <v>33</v>
      </c>
      <c r="AX238" s="13" t="s">
        <v>70</v>
      </c>
      <c r="AY238" s="242" t="s">
        <v>195</v>
      </c>
    </row>
    <row r="239" spans="2:51" s="13" customFormat="1" ht="13.5">
      <c r="B239" s="232"/>
      <c r="C239" s="233"/>
      <c r="D239" s="218" t="s">
        <v>207</v>
      </c>
      <c r="E239" s="234" t="s">
        <v>21</v>
      </c>
      <c r="F239" s="235" t="s">
        <v>963</v>
      </c>
      <c r="G239" s="233"/>
      <c r="H239" s="236">
        <v>85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207</v>
      </c>
      <c r="AU239" s="242" t="s">
        <v>79</v>
      </c>
      <c r="AV239" s="13" t="s">
        <v>79</v>
      </c>
      <c r="AW239" s="13" t="s">
        <v>33</v>
      </c>
      <c r="AX239" s="13" t="s">
        <v>70</v>
      </c>
      <c r="AY239" s="242" t="s">
        <v>195</v>
      </c>
    </row>
    <row r="240" spans="2:51" s="13" customFormat="1" ht="13.5">
      <c r="B240" s="232"/>
      <c r="C240" s="233"/>
      <c r="D240" s="218" t="s">
        <v>207</v>
      </c>
      <c r="E240" s="234" t="s">
        <v>21</v>
      </c>
      <c r="F240" s="235" t="s">
        <v>964</v>
      </c>
      <c r="G240" s="233"/>
      <c r="H240" s="236">
        <v>18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207</v>
      </c>
      <c r="AU240" s="242" t="s">
        <v>79</v>
      </c>
      <c r="AV240" s="13" t="s">
        <v>79</v>
      </c>
      <c r="AW240" s="13" t="s">
        <v>33</v>
      </c>
      <c r="AX240" s="13" t="s">
        <v>70</v>
      </c>
      <c r="AY240" s="242" t="s">
        <v>195</v>
      </c>
    </row>
    <row r="241" spans="2:51" s="13" customFormat="1" ht="13.5">
      <c r="B241" s="232"/>
      <c r="C241" s="233"/>
      <c r="D241" s="218" t="s">
        <v>207</v>
      </c>
      <c r="E241" s="234" t="s">
        <v>21</v>
      </c>
      <c r="F241" s="235" t="s">
        <v>965</v>
      </c>
      <c r="G241" s="233"/>
      <c r="H241" s="236">
        <v>18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207</v>
      </c>
      <c r="AU241" s="242" t="s">
        <v>79</v>
      </c>
      <c r="AV241" s="13" t="s">
        <v>79</v>
      </c>
      <c r="AW241" s="13" t="s">
        <v>33</v>
      </c>
      <c r="AX241" s="13" t="s">
        <v>70</v>
      </c>
      <c r="AY241" s="242" t="s">
        <v>195</v>
      </c>
    </row>
    <row r="242" spans="2:51" s="13" customFormat="1" ht="13.5">
      <c r="B242" s="232"/>
      <c r="C242" s="233"/>
      <c r="D242" s="218" t="s">
        <v>207</v>
      </c>
      <c r="E242" s="234" t="s">
        <v>21</v>
      </c>
      <c r="F242" s="235" t="s">
        <v>966</v>
      </c>
      <c r="G242" s="233"/>
      <c r="H242" s="236">
        <v>5.5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207</v>
      </c>
      <c r="AU242" s="242" t="s">
        <v>79</v>
      </c>
      <c r="AV242" s="13" t="s">
        <v>79</v>
      </c>
      <c r="AW242" s="13" t="s">
        <v>33</v>
      </c>
      <c r="AX242" s="13" t="s">
        <v>70</v>
      </c>
      <c r="AY242" s="242" t="s">
        <v>195</v>
      </c>
    </row>
    <row r="243" spans="2:51" s="14" customFormat="1" ht="13.5">
      <c r="B243" s="243"/>
      <c r="C243" s="244"/>
      <c r="D243" s="245" t="s">
        <v>207</v>
      </c>
      <c r="E243" s="246" t="s">
        <v>21</v>
      </c>
      <c r="F243" s="247" t="s">
        <v>211</v>
      </c>
      <c r="G243" s="244"/>
      <c r="H243" s="248">
        <v>196.5</v>
      </c>
      <c r="I243" s="249"/>
      <c r="J243" s="244"/>
      <c r="K243" s="244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207</v>
      </c>
      <c r="AU243" s="254" t="s">
        <v>79</v>
      </c>
      <c r="AV243" s="14" t="s">
        <v>203</v>
      </c>
      <c r="AW243" s="14" t="s">
        <v>33</v>
      </c>
      <c r="AX243" s="14" t="s">
        <v>77</v>
      </c>
      <c r="AY243" s="254" t="s">
        <v>195</v>
      </c>
    </row>
    <row r="244" spans="2:65" s="1" customFormat="1" ht="22.5" customHeight="1">
      <c r="B244" s="42"/>
      <c r="C244" s="260" t="s">
        <v>390</v>
      </c>
      <c r="D244" s="260" t="s">
        <v>233</v>
      </c>
      <c r="E244" s="261" t="s">
        <v>967</v>
      </c>
      <c r="F244" s="262" t="s">
        <v>968</v>
      </c>
      <c r="G244" s="263" t="s">
        <v>351</v>
      </c>
      <c r="H244" s="264">
        <v>71.4</v>
      </c>
      <c r="I244" s="265"/>
      <c r="J244" s="266">
        <f>ROUND(I244*H244,2)</f>
        <v>0</v>
      </c>
      <c r="K244" s="262" t="s">
        <v>202</v>
      </c>
      <c r="L244" s="267"/>
      <c r="M244" s="268" t="s">
        <v>21</v>
      </c>
      <c r="N244" s="269" t="s">
        <v>41</v>
      </c>
      <c r="O244" s="43"/>
      <c r="P244" s="215">
        <f>O244*H244</f>
        <v>0</v>
      </c>
      <c r="Q244" s="215">
        <v>3E-05</v>
      </c>
      <c r="R244" s="215">
        <f>Q244*H244</f>
        <v>0.0021420000000000002</v>
      </c>
      <c r="S244" s="215">
        <v>0</v>
      </c>
      <c r="T244" s="216">
        <f>S244*H244</f>
        <v>0</v>
      </c>
      <c r="AR244" s="25" t="s">
        <v>236</v>
      </c>
      <c r="AT244" s="25" t="s">
        <v>233</v>
      </c>
      <c r="AU244" s="25" t="s">
        <v>79</v>
      </c>
      <c r="AY244" s="25" t="s">
        <v>195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25" t="s">
        <v>77</v>
      </c>
      <c r="BK244" s="217">
        <f>ROUND(I244*H244,2)</f>
        <v>0</v>
      </c>
      <c r="BL244" s="25" t="s">
        <v>203</v>
      </c>
      <c r="BM244" s="25" t="s">
        <v>969</v>
      </c>
    </row>
    <row r="245" spans="2:47" s="1" customFormat="1" ht="13.5">
      <c r="B245" s="42"/>
      <c r="C245" s="64"/>
      <c r="D245" s="218" t="s">
        <v>205</v>
      </c>
      <c r="E245" s="64"/>
      <c r="F245" s="219" t="s">
        <v>968</v>
      </c>
      <c r="G245" s="64"/>
      <c r="H245" s="64"/>
      <c r="I245" s="174"/>
      <c r="J245" s="64"/>
      <c r="K245" s="64"/>
      <c r="L245" s="62"/>
      <c r="M245" s="220"/>
      <c r="N245" s="43"/>
      <c r="O245" s="43"/>
      <c r="P245" s="43"/>
      <c r="Q245" s="43"/>
      <c r="R245" s="43"/>
      <c r="S245" s="43"/>
      <c r="T245" s="79"/>
      <c r="AT245" s="25" t="s">
        <v>205</v>
      </c>
      <c r="AU245" s="25" t="s">
        <v>79</v>
      </c>
    </row>
    <row r="246" spans="2:51" s="13" customFormat="1" ht="13.5">
      <c r="B246" s="232"/>
      <c r="C246" s="233"/>
      <c r="D246" s="245" t="s">
        <v>207</v>
      </c>
      <c r="E246" s="233"/>
      <c r="F246" s="257" t="s">
        <v>970</v>
      </c>
      <c r="G246" s="233"/>
      <c r="H246" s="258">
        <v>71.4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207</v>
      </c>
      <c r="AU246" s="242" t="s">
        <v>79</v>
      </c>
      <c r="AV246" s="13" t="s">
        <v>79</v>
      </c>
      <c r="AW246" s="13" t="s">
        <v>6</v>
      </c>
      <c r="AX246" s="13" t="s">
        <v>77</v>
      </c>
      <c r="AY246" s="242" t="s">
        <v>195</v>
      </c>
    </row>
    <row r="247" spans="2:65" s="1" customFormat="1" ht="22.5" customHeight="1">
      <c r="B247" s="42"/>
      <c r="C247" s="260" t="s">
        <v>396</v>
      </c>
      <c r="D247" s="260" t="s">
        <v>233</v>
      </c>
      <c r="E247" s="261" t="s">
        <v>971</v>
      </c>
      <c r="F247" s="262" t="s">
        <v>972</v>
      </c>
      <c r="G247" s="263" t="s">
        <v>351</v>
      </c>
      <c r="H247" s="264">
        <v>18.36</v>
      </c>
      <c r="I247" s="265"/>
      <c r="J247" s="266">
        <f>ROUND(I247*H247,2)</f>
        <v>0</v>
      </c>
      <c r="K247" s="262" t="s">
        <v>202</v>
      </c>
      <c r="L247" s="267"/>
      <c r="M247" s="268" t="s">
        <v>21</v>
      </c>
      <c r="N247" s="269" t="s">
        <v>41</v>
      </c>
      <c r="O247" s="43"/>
      <c r="P247" s="215">
        <f>O247*H247</f>
        <v>0</v>
      </c>
      <c r="Q247" s="215">
        <v>0.0002</v>
      </c>
      <c r="R247" s="215">
        <f>Q247*H247</f>
        <v>0.003672</v>
      </c>
      <c r="S247" s="215">
        <v>0</v>
      </c>
      <c r="T247" s="216">
        <f>S247*H247</f>
        <v>0</v>
      </c>
      <c r="AR247" s="25" t="s">
        <v>236</v>
      </c>
      <c r="AT247" s="25" t="s">
        <v>233</v>
      </c>
      <c r="AU247" s="25" t="s">
        <v>79</v>
      </c>
      <c r="AY247" s="25" t="s">
        <v>195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25" t="s">
        <v>77</v>
      </c>
      <c r="BK247" s="217">
        <f>ROUND(I247*H247,2)</f>
        <v>0</v>
      </c>
      <c r="BL247" s="25" t="s">
        <v>203</v>
      </c>
      <c r="BM247" s="25" t="s">
        <v>973</v>
      </c>
    </row>
    <row r="248" spans="2:47" s="1" customFormat="1" ht="13.5">
      <c r="B248" s="42"/>
      <c r="C248" s="64"/>
      <c r="D248" s="218" t="s">
        <v>205</v>
      </c>
      <c r="E248" s="64"/>
      <c r="F248" s="219" t="s">
        <v>974</v>
      </c>
      <c r="G248" s="64"/>
      <c r="H248" s="64"/>
      <c r="I248" s="174"/>
      <c r="J248" s="64"/>
      <c r="K248" s="64"/>
      <c r="L248" s="62"/>
      <c r="M248" s="220"/>
      <c r="N248" s="43"/>
      <c r="O248" s="43"/>
      <c r="P248" s="43"/>
      <c r="Q248" s="43"/>
      <c r="R248" s="43"/>
      <c r="S248" s="43"/>
      <c r="T248" s="79"/>
      <c r="AT248" s="25" t="s">
        <v>205</v>
      </c>
      <c r="AU248" s="25" t="s">
        <v>79</v>
      </c>
    </row>
    <row r="249" spans="2:51" s="13" customFormat="1" ht="13.5">
      <c r="B249" s="232"/>
      <c r="C249" s="233"/>
      <c r="D249" s="245" t="s">
        <v>207</v>
      </c>
      <c r="E249" s="233"/>
      <c r="F249" s="257" t="s">
        <v>975</v>
      </c>
      <c r="G249" s="233"/>
      <c r="H249" s="258">
        <v>18.36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207</v>
      </c>
      <c r="AU249" s="242" t="s">
        <v>79</v>
      </c>
      <c r="AV249" s="13" t="s">
        <v>79</v>
      </c>
      <c r="AW249" s="13" t="s">
        <v>6</v>
      </c>
      <c r="AX249" s="13" t="s">
        <v>77</v>
      </c>
      <c r="AY249" s="242" t="s">
        <v>195</v>
      </c>
    </row>
    <row r="250" spans="2:65" s="1" customFormat="1" ht="22.5" customHeight="1">
      <c r="B250" s="42"/>
      <c r="C250" s="260" t="s">
        <v>403</v>
      </c>
      <c r="D250" s="260" t="s">
        <v>233</v>
      </c>
      <c r="E250" s="261" t="s">
        <v>976</v>
      </c>
      <c r="F250" s="262" t="s">
        <v>977</v>
      </c>
      <c r="G250" s="263" t="s">
        <v>351</v>
      </c>
      <c r="H250" s="264">
        <v>18.36</v>
      </c>
      <c r="I250" s="265"/>
      <c r="J250" s="266">
        <f>ROUND(I250*H250,2)</f>
        <v>0</v>
      </c>
      <c r="K250" s="262" t="s">
        <v>202</v>
      </c>
      <c r="L250" s="267"/>
      <c r="M250" s="268" t="s">
        <v>21</v>
      </c>
      <c r="N250" s="269" t="s">
        <v>41</v>
      </c>
      <c r="O250" s="43"/>
      <c r="P250" s="215">
        <f>O250*H250</f>
        <v>0</v>
      </c>
      <c r="Q250" s="215">
        <v>0.0003</v>
      </c>
      <c r="R250" s="215">
        <f>Q250*H250</f>
        <v>0.005507999999999999</v>
      </c>
      <c r="S250" s="215">
        <v>0</v>
      </c>
      <c r="T250" s="216">
        <f>S250*H250</f>
        <v>0</v>
      </c>
      <c r="AR250" s="25" t="s">
        <v>236</v>
      </c>
      <c r="AT250" s="25" t="s">
        <v>233</v>
      </c>
      <c r="AU250" s="25" t="s">
        <v>79</v>
      </c>
      <c r="AY250" s="25" t="s">
        <v>195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77</v>
      </c>
      <c r="BK250" s="217">
        <f>ROUND(I250*H250,2)</f>
        <v>0</v>
      </c>
      <c r="BL250" s="25" t="s">
        <v>203</v>
      </c>
      <c r="BM250" s="25" t="s">
        <v>978</v>
      </c>
    </row>
    <row r="251" spans="2:47" s="1" customFormat="1" ht="13.5">
      <c r="B251" s="42"/>
      <c r="C251" s="64"/>
      <c r="D251" s="218" t="s">
        <v>205</v>
      </c>
      <c r="E251" s="64"/>
      <c r="F251" s="219" t="s">
        <v>979</v>
      </c>
      <c r="G251" s="64"/>
      <c r="H251" s="64"/>
      <c r="I251" s="174"/>
      <c r="J251" s="64"/>
      <c r="K251" s="64"/>
      <c r="L251" s="62"/>
      <c r="M251" s="220"/>
      <c r="N251" s="43"/>
      <c r="O251" s="43"/>
      <c r="P251" s="43"/>
      <c r="Q251" s="43"/>
      <c r="R251" s="43"/>
      <c r="S251" s="43"/>
      <c r="T251" s="79"/>
      <c r="AT251" s="25" t="s">
        <v>205</v>
      </c>
      <c r="AU251" s="25" t="s">
        <v>79</v>
      </c>
    </row>
    <row r="252" spans="2:51" s="13" customFormat="1" ht="13.5">
      <c r="B252" s="232"/>
      <c r="C252" s="233"/>
      <c r="D252" s="245" t="s">
        <v>207</v>
      </c>
      <c r="E252" s="233"/>
      <c r="F252" s="257" t="s">
        <v>975</v>
      </c>
      <c r="G252" s="233"/>
      <c r="H252" s="258">
        <v>18.36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207</v>
      </c>
      <c r="AU252" s="242" t="s">
        <v>79</v>
      </c>
      <c r="AV252" s="13" t="s">
        <v>79</v>
      </c>
      <c r="AW252" s="13" t="s">
        <v>6</v>
      </c>
      <c r="AX252" s="13" t="s">
        <v>77</v>
      </c>
      <c r="AY252" s="242" t="s">
        <v>195</v>
      </c>
    </row>
    <row r="253" spans="2:65" s="1" customFormat="1" ht="22.5" customHeight="1">
      <c r="B253" s="42"/>
      <c r="C253" s="260" t="s">
        <v>408</v>
      </c>
      <c r="D253" s="260" t="s">
        <v>233</v>
      </c>
      <c r="E253" s="261" t="s">
        <v>980</v>
      </c>
      <c r="F253" s="262" t="s">
        <v>981</v>
      </c>
      <c r="G253" s="263" t="s">
        <v>351</v>
      </c>
      <c r="H253" s="264">
        <v>86.7</v>
      </c>
      <c r="I253" s="265"/>
      <c r="J253" s="266">
        <f>ROUND(I253*H253,2)</f>
        <v>0</v>
      </c>
      <c r="K253" s="262" t="s">
        <v>202</v>
      </c>
      <c r="L253" s="267"/>
      <c r="M253" s="268" t="s">
        <v>21</v>
      </c>
      <c r="N253" s="269" t="s">
        <v>41</v>
      </c>
      <c r="O253" s="43"/>
      <c r="P253" s="215">
        <f>O253*H253</f>
        <v>0</v>
      </c>
      <c r="Q253" s="215">
        <v>0.0003</v>
      </c>
      <c r="R253" s="215">
        <f>Q253*H253</f>
        <v>0.02601</v>
      </c>
      <c r="S253" s="215">
        <v>0</v>
      </c>
      <c r="T253" s="216">
        <f>S253*H253</f>
        <v>0</v>
      </c>
      <c r="AR253" s="25" t="s">
        <v>236</v>
      </c>
      <c r="AT253" s="25" t="s">
        <v>233</v>
      </c>
      <c r="AU253" s="25" t="s">
        <v>79</v>
      </c>
      <c r="AY253" s="25" t="s">
        <v>195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25" t="s">
        <v>77</v>
      </c>
      <c r="BK253" s="217">
        <f>ROUND(I253*H253,2)</f>
        <v>0</v>
      </c>
      <c r="BL253" s="25" t="s">
        <v>203</v>
      </c>
      <c r="BM253" s="25" t="s">
        <v>982</v>
      </c>
    </row>
    <row r="254" spans="2:47" s="1" customFormat="1" ht="13.5">
      <c r="B254" s="42"/>
      <c r="C254" s="64"/>
      <c r="D254" s="218" t="s">
        <v>205</v>
      </c>
      <c r="E254" s="64"/>
      <c r="F254" s="219" t="s">
        <v>983</v>
      </c>
      <c r="G254" s="64"/>
      <c r="H254" s="64"/>
      <c r="I254" s="174"/>
      <c r="J254" s="64"/>
      <c r="K254" s="64"/>
      <c r="L254" s="62"/>
      <c r="M254" s="220"/>
      <c r="N254" s="43"/>
      <c r="O254" s="43"/>
      <c r="P254" s="43"/>
      <c r="Q254" s="43"/>
      <c r="R254" s="43"/>
      <c r="S254" s="43"/>
      <c r="T254" s="79"/>
      <c r="AT254" s="25" t="s">
        <v>205</v>
      </c>
      <c r="AU254" s="25" t="s">
        <v>79</v>
      </c>
    </row>
    <row r="255" spans="2:51" s="13" customFormat="1" ht="13.5">
      <c r="B255" s="232"/>
      <c r="C255" s="233"/>
      <c r="D255" s="245" t="s">
        <v>207</v>
      </c>
      <c r="E255" s="233"/>
      <c r="F255" s="257" t="s">
        <v>984</v>
      </c>
      <c r="G255" s="233"/>
      <c r="H255" s="258">
        <v>86.7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207</v>
      </c>
      <c r="AU255" s="242" t="s">
        <v>79</v>
      </c>
      <c r="AV255" s="13" t="s">
        <v>79</v>
      </c>
      <c r="AW255" s="13" t="s">
        <v>6</v>
      </c>
      <c r="AX255" s="13" t="s">
        <v>77</v>
      </c>
      <c r="AY255" s="242" t="s">
        <v>195</v>
      </c>
    </row>
    <row r="256" spans="2:65" s="1" customFormat="1" ht="22.5" customHeight="1">
      <c r="B256" s="42"/>
      <c r="C256" s="260" t="s">
        <v>413</v>
      </c>
      <c r="D256" s="260" t="s">
        <v>233</v>
      </c>
      <c r="E256" s="261" t="s">
        <v>985</v>
      </c>
      <c r="F256" s="262" t="s">
        <v>986</v>
      </c>
      <c r="G256" s="263" t="s">
        <v>351</v>
      </c>
      <c r="H256" s="264">
        <v>5.61</v>
      </c>
      <c r="I256" s="265"/>
      <c r="J256" s="266">
        <f>ROUND(I256*H256,2)</f>
        <v>0</v>
      </c>
      <c r="K256" s="262" t="s">
        <v>21</v>
      </c>
      <c r="L256" s="267"/>
      <c r="M256" s="268" t="s">
        <v>21</v>
      </c>
      <c r="N256" s="269" t="s">
        <v>41</v>
      </c>
      <c r="O256" s="43"/>
      <c r="P256" s="215">
        <f>O256*H256</f>
        <v>0</v>
      </c>
      <c r="Q256" s="215">
        <v>0.0003</v>
      </c>
      <c r="R256" s="215">
        <f>Q256*H256</f>
        <v>0.001683</v>
      </c>
      <c r="S256" s="215">
        <v>0</v>
      </c>
      <c r="T256" s="216">
        <f>S256*H256</f>
        <v>0</v>
      </c>
      <c r="AR256" s="25" t="s">
        <v>236</v>
      </c>
      <c r="AT256" s="25" t="s">
        <v>233</v>
      </c>
      <c r="AU256" s="25" t="s">
        <v>79</v>
      </c>
      <c r="AY256" s="25" t="s">
        <v>195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25" t="s">
        <v>77</v>
      </c>
      <c r="BK256" s="217">
        <f>ROUND(I256*H256,2)</f>
        <v>0</v>
      </c>
      <c r="BL256" s="25" t="s">
        <v>203</v>
      </c>
      <c r="BM256" s="25" t="s">
        <v>987</v>
      </c>
    </row>
    <row r="257" spans="2:47" s="1" customFormat="1" ht="13.5">
      <c r="B257" s="42"/>
      <c r="C257" s="64"/>
      <c r="D257" s="218" t="s">
        <v>205</v>
      </c>
      <c r="E257" s="64"/>
      <c r="F257" s="219" t="s">
        <v>986</v>
      </c>
      <c r="G257" s="64"/>
      <c r="H257" s="64"/>
      <c r="I257" s="174"/>
      <c r="J257" s="64"/>
      <c r="K257" s="64"/>
      <c r="L257" s="62"/>
      <c r="M257" s="220"/>
      <c r="N257" s="43"/>
      <c r="O257" s="43"/>
      <c r="P257" s="43"/>
      <c r="Q257" s="43"/>
      <c r="R257" s="43"/>
      <c r="S257" s="43"/>
      <c r="T257" s="79"/>
      <c r="AT257" s="25" t="s">
        <v>205</v>
      </c>
      <c r="AU257" s="25" t="s">
        <v>79</v>
      </c>
    </row>
    <row r="258" spans="2:51" s="13" customFormat="1" ht="13.5">
      <c r="B258" s="232"/>
      <c r="C258" s="233"/>
      <c r="D258" s="245" t="s">
        <v>207</v>
      </c>
      <c r="E258" s="233"/>
      <c r="F258" s="257" t="s">
        <v>988</v>
      </c>
      <c r="G258" s="233"/>
      <c r="H258" s="258">
        <v>5.61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207</v>
      </c>
      <c r="AU258" s="242" t="s">
        <v>79</v>
      </c>
      <c r="AV258" s="13" t="s">
        <v>79</v>
      </c>
      <c r="AW258" s="13" t="s">
        <v>6</v>
      </c>
      <c r="AX258" s="13" t="s">
        <v>77</v>
      </c>
      <c r="AY258" s="242" t="s">
        <v>195</v>
      </c>
    </row>
    <row r="259" spans="2:65" s="1" customFormat="1" ht="22.5" customHeight="1">
      <c r="B259" s="42"/>
      <c r="C259" s="206" t="s">
        <v>419</v>
      </c>
      <c r="D259" s="206" t="s">
        <v>198</v>
      </c>
      <c r="E259" s="207" t="s">
        <v>989</v>
      </c>
      <c r="F259" s="208" t="s">
        <v>990</v>
      </c>
      <c r="G259" s="209" t="s">
        <v>250</v>
      </c>
      <c r="H259" s="210">
        <v>196.75</v>
      </c>
      <c r="I259" s="211"/>
      <c r="J259" s="212">
        <f>ROUND(I259*H259,2)</f>
        <v>0</v>
      </c>
      <c r="K259" s="208" t="s">
        <v>202</v>
      </c>
      <c r="L259" s="62"/>
      <c r="M259" s="213" t="s">
        <v>21</v>
      </c>
      <c r="N259" s="214" t="s">
        <v>41</v>
      </c>
      <c r="O259" s="43"/>
      <c r="P259" s="215">
        <f>O259*H259</f>
        <v>0</v>
      </c>
      <c r="Q259" s="215">
        <v>0.00478</v>
      </c>
      <c r="R259" s="215">
        <f>Q259*H259</f>
        <v>0.9404650000000001</v>
      </c>
      <c r="S259" s="215">
        <v>0</v>
      </c>
      <c r="T259" s="216">
        <f>S259*H259</f>
        <v>0</v>
      </c>
      <c r="AR259" s="25" t="s">
        <v>203</v>
      </c>
      <c r="AT259" s="25" t="s">
        <v>198</v>
      </c>
      <c r="AU259" s="25" t="s">
        <v>79</v>
      </c>
      <c r="AY259" s="25" t="s">
        <v>195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25" t="s">
        <v>77</v>
      </c>
      <c r="BK259" s="217">
        <f>ROUND(I259*H259,2)</f>
        <v>0</v>
      </c>
      <c r="BL259" s="25" t="s">
        <v>203</v>
      </c>
      <c r="BM259" s="25" t="s">
        <v>991</v>
      </c>
    </row>
    <row r="260" spans="2:47" s="1" customFormat="1" ht="27">
      <c r="B260" s="42"/>
      <c r="C260" s="64"/>
      <c r="D260" s="218" t="s">
        <v>205</v>
      </c>
      <c r="E260" s="64"/>
      <c r="F260" s="219" t="s">
        <v>992</v>
      </c>
      <c r="G260" s="64"/>
      <c r="H260" s="64"/>
      <c r="I260" s="174"/>
      <c r="J260" s="64"/>
      <c r="K260" s="64"/>
      <c r="L260" s="62"/>
      <c r="M260" s="220"/>
      <c r="N260" s="43"/>
      <c r="O260" s="43"/>
      <c r="P260" s="43"/>
      <c r="Q260" s="43"/>
      <c r="R260" s="43"/>
      <c r="S260" s="43"/>
      <c r="T260" s="79"/>
      <c r="AT260" s="25" t="s">
        <v>205</v>
      </c>
      <c r="AU260" s="25" t="s">
        <v>79</v>
      </c>
    </row>
    <row r="261" spans="2:51" s="12" customFormat="1" ht="13.5">
      <c r="B261" s="221"/>
      <c r="C261" s="222"/>
      <c r="D261" s="218" t="s">
        <v>207</v>
      </c>
      <c r="E261" s="223" t="s">
        <v>21</v>
      </c>
      <c r="F261" s="224" t="s">
        <v>934</v>
      </c>
      <c r="G261" s="222"/>
      <c r="H261" s="225" t="s">
        <v>21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207</v>
      </c>
      <c r="AU261" s="231" t="s">
        <v>79</v>
      </c>
      <c r="AV261" s="12" t="s">
        <v>77</v>
      </c>
      <c r="AW261" s="12" t="s">
        <v>33</v>
      </c>
      <c r="AX261" s="12" t="s">
        <v>70</v>
      </c>
      <c r="AY261" s="231" t="s">
        <v>195</v>
      </c>
    </row>
    <row r="262" spans="2:51" s="13" customFormat="1" ht="13.5">
      <c r="B262" s="232"/>
      <c r="C262" s="233"/>
      <c r="D262" s="218" t="s">
        <v>207</v>
      </c>
      <c r="E262" s="234" t="s">
        <v>21</v>
      </c>
      <c r="F262" s="235" t="s">
        <v>819</v>
      </c>
      <c r="G262" s="233"/>
      <c r="H262" s="236">
        <v>172.983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207</v>
      </c>
      <c r="AU262" s="242" t="s">
        <v>79</v>
      </c>
      <c r="AV262" s="13" t="s">
        <v>79</v>
      </c>
      <c r="AW262" s="13" t="s">
        <v>33</v>
      </c>
      <c r="AX262" s="13" t="s">
        <v>70</v>
      </c>
      <c r="AY262" s="242" t="s">
        <v>195</v>
      </c>
    </row>
    <row r="263" spans="2:51" s="13" customFormat="1" ht="40.5">
      <c r="B263" s="232"/>
      <c r="C263" s="233"/>
      <c r="D263" s="218" t="s">
        <v>207</v>
      </c>
      <c r="E263" s="234" t="s">
        <v>21</v>
      </c>
      <c r="F263" s="235" t="s">
        <v>910</v>
      </c>
      <c r="G263" s="233"/>
      <c r="H263" s="236">
        <v>14.787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207</v>
      </c>
      <c r="AU263" s="242" t="s">
        <v>79</v>
      </c>
      <c r="AV263" s="13" t="s">
        <v>79</v>
      </c>
      <c r="AW263" s="13" t="s">
        <v>33</v>
      </c>
      <c r="AX263" s="13" t="s">
        <v>70</v>
      </c>
      <c r="AY263" s="242" t="s">
        <v>195</v>
      </c>
    </row>
    <row r="264" spans="2:51" s="13" customFormat="1" ht="13.5">
      <c r="B264" s="232"/>
      <c r="C264" s="233"/>
      <c r="D264" s="218" t="s">
        <v>207</v>
      </c>
      <c r="E264" s="234" t="s">
        <v>21</v>
      </c>
      <c r="F264" s="235" t="s">
        <v>941</v>
      </c>
      <c r="G264" s="233"/>
      <c r="H264" s="236">
        <v>8.98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207</v>
      </c>
      <c r="AU264" s="242" t="s">
        <v>79</v>
      </c>
      <c r="AV264" s="13" t="s">
        <v>79</v>
      </c>
      <c r="AW264" s="13" t="s">
        <v>33</v>
      </c>
      <c r="AX264" s="13" t="s">
        <v>70</v>
      </c>
      <c r="AY264" s="242" t="s">
        <v>195</v>
      </c>
    </row>
    <row r="265" spans="2:51" s="14" customFormat="1" ht="13.5">
      <c r="B265" s="243"/>
      <c r="C265" s="244"/>
      <c r="D265" s="245" t="s">
        <v>207</v>
      </c>
      <c r="E265" s="246" t="s">
        <v>21</v>
      </c>
      <c r="F265" s="247" t="s">
        <v>211</v>
      </c>
      <c r="G265" s="244"/>
      <c r="H265" s="248">
        <v>196.75</v>
      </c>
      <c r="I265" s="249"/>
      <c r="J265" s="244"/>
      <c r="K265" s="244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207</v>
      </c>
      <c r="AU265" s="254" t="s">
        <v>79</v>
      </c>
      <c r="AV265" s="14" t="s">
        <v>203</v>
      </c>
      <c r="AW265" s="14" t="s">
        <v>33</v>
      </c>
      <c r="AX265" s="14" t="s">
        <v>77</v>
      </c>
      <c r="AY265" s="254" t="s">
        <v>195</v>
      </c>
    </row>
    <row r="266" spans="2:65" s="1" customFormat="1" ht="22.5" customHeight="1">
      <c r="B266" s="42"/>
      <c r="C266" s="206" t="s">
        <v>425</v>
      </c>
      <c r="D266" s="206" t="s">
        <v>198</v>
      </c>
      <c r="E266" s="207" t="s">
        <v>993</v>
      </c>
      <c r="F266" s="208" t="s">
        <v>994</v>
      </c>
      <c r="G266" s="209" t="s">
        <v>250</v>
      </c>
      <c r="H266" s="210">
        <v>238.566</v>
      </c>
      <c r="I266" s="211"/>
      <c r="J266" s="212">
        <f>ROUND(I266*H266,2)</f>
        <v>0</v>
      </c>
      <c r="K266" s="208" t="s">
        <v>202</v>
      </c>
      <c r="L266" s="62"/>
      <c r="M266" s="213" t="s">
        <v>21</v>
      </c>
      <c r="N266" s="214" t="s">
        <v>41</v>
      </c>
      <c r="O266" s="43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AR266" s="25" t="s">
        <v>203</v>
      </c>
      <c r="AT266" s="25" t="s">
        <v>198</v>
      </c>
      <c r="AU266" s="25" t="s">
        <v>79</v>
      </c>
      <c r="AY266" s="25" t="s">
        <v>195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25" t="s">
        <v>77</v>
      </c>
      <c r="BK266" s="217">
        <f>ROUND(I266*H266,2)</f>
        <v>0</v>
      </c>
      <c r="BL266" s="25" t="s">
        <v>203</v>
      </c>
      <c r="BM266" s="25" t="s">
        <v>995</v>
      </c>
    </row>
    <row r="267" spans="2:47" s="1" customFormat="1" ht="13.5">
      <c r="B267" s="42"/>
      <c r="C267" s="64"/>
      <c r="D267" s="218" t="s">
        <v>205</v>
      </c>
      <c r="E267" s="64"/>
      <c r="F267" s="219" t="s">
        <v>996</v>
      </c>
      <c r="G267" s="64"/>
      <c r="H267" s="64"/>
      <c r="I267" s="174"/>
      <c r="J267" s="64"/>
      <c r="K267" s="64"/>
      <c r="L267" s="62"/>
      <c r="M267" s="220"/>
      <c r="N267" s="43"/>
      <c r="O267" s="43"/>
      <c r="P267" s="43"/>
      <c r="Q267" s="43"/>
      <c r="R267" s="43"/>
      <c r="S267" s="43"/>
      <c r="T267" s="79"/>
      <c r="AT267" s="25" t="s">
        <v>205</v>
      </c>
      <c r="AU267" s="25" t="s">
        <v>79</v>
      </c>
    </row>
    <row r="268" spans="2:51" s="12" customFormat="1" ht="13.5">
      <c r="B268" s="221"/>
      <c r="C268" s="222"/>
      <c r="D268" s="218" t="s">
        <v>207</v>
      </c>
      <c r="E268" s="223" t="s">
        <v>21</v>
      </c>
      <c r="F268" s="224" t="s">
        <v>997</v>
      </c>
      <c r="G268" s="222"/>
      <c r="H268" s="225" t="s">
        <v>21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207</v>
      </c>
      <c r="AU268" s="231" t="s">
        <v>79</v>
      </c>
      <c r="AV268" s="12" t="s">
        <v>77</v>
      </c>
      <c r="AW268" s="12" t="s">
        <v>33</v>
      </c>
      <c r="AX268" s="12" t="s">
        <v>70</v>
      </c>
      <c r="AY268" s="231" t="s">
        <v>195</v>
      </c>
    </row>
    <row r="269" spans="2:51" s="13" customFormat="1" ht="27">
      <c r="B269" s="232"/>
      <c r="C269" s="233"/>
      <c r="D269" s="218" t="s">
        <v>207</v>
      </c>
      <c r="E269" s="234" t="s">
        <v>21</v>
      </c>
      <c r="F269" s="235" t="s">
        <v>998</v>
      </c>
      <c r="G269" s="233"/>
      <c r="H269" s="236">
        <v>54.033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207</v>
      </c>
      <c r="AU269" s="242" t="s">
        <v>79</v>
      </c>
      <c r="AV269" s="13" t="s">
        <v>79</v>
      </c>
      <c r="AW269" s="13" t="s">
        <v>33</v>
      </c>
      <c r="AX269" s="13" t="s">
        <v>70</v>
      </c>
      <c r="AY269" s="242" t="s">
        <v>195</v>
      </c>
    </row>
    <row r="270" spans="2:51" s="13" customFormat="1" ht="13.5">
      <c r="B270" s="232"/>
      <c r="C270" s="233"/>
      <c r="D270" s="218" t="s">
        <v>207</v>
      </c>
      <c r="E270" s="234" t="s">
        <v>21</v>
      </c>
      <c r="F270" s="235" t="s">
        <v>999</v>
      </c>
      <c r="G270" s="233"/>
      <c r="H270" s="236">
        <v>11.55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207</v>
      </c>
      <c r="AU270" s="242" t="s">
        <v>79</v>
      </c>
      <c r="AV270" s="13" t="s">
        <v>79</v>
      </c>
      <c r="AW270" s="13" t="s">
        <v>33</v>
      </c>
      <c r="AX270" s="13" t="s">
        <v>70</v>
      </c>
      <c r="AY270" s="242" t="s">
        <v>195</v>
      </c>
    </row>
    <row r="271" spans="2:51" s="13" customFormat="1" ht="13.5">
      <c r="B271" s="232"/>
      <c r="C271" s="233"/>
      <c r="D271" s="218" t="s">
        <v>207</v>
      </c>
      <c r="E271" s="234" t="s">
        <v>21</v>
      </c>
      <c r="F271" s="235" t="s">
        <v>819</v>
      </c>
      <c r="G271" s="233"/>
      <c r="H271" s="236">
        <v>172.983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207</v>
      </c>
      <c r="AU271" s="242" t="s">
        <v>79</v>
      </c>
      <c r="AV271" s="13" t="s">
        <v>79</v>
      </c>
      <c r="AW271" s="13" t="s">
        <v>33</v>
      </c>
      <c r="AX271" s="13" t="s">
        <v>70</v>
      </c>
      <c r="AY271" s="242" t="s">
        <v>195</v>
      </c>
    </row>
    <row r="272" spans="2:51" s="14" customFormat="1" ht="13.5">
      <c r="B272" s="243"/>
      <c r="C272" s="244"/>
      <c r="D272" s="245" t="s">
        <v>207</v>
      </c>
      <c r="E272" s="246" t="s">
        <v>21</v>
      </c>
      <c r="F272" s="247" t="s">
        <v>211</v>
      </c>
      <c r="G272" s="244"/>
      <c r="H272" s="248">
        <v>238.566</v>
      </c>
      <c r="I272" s="249"/>
      <c r="J272" s="244"/>
      <c r="K272" s="244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207</v>
      </c>
      <c r="AU272" s="254" t="s">
        <v>79</v>
      </c>
      <c r="AV272" s="14" t="s">
        <v>203</v>
      </c>
      <c r="AW272" s="14" t="s">
        <v>33</v>
      </c>
      <c r="AX272" s="14" t="s">
        <v>77</v>
      </c>
      <c r="AY272" s="254" t="s">
        <v>195</v>
      </c>
    </row>
    <row r="273" spans="2:65" s="1" customFormat="1" ht="22.5" customHeight="1">
      <c r="B273" s="42"/>
      <c r="C273" s="206" t="s">
        <v>432</v>
      </c>
      <c r="D273" s="206" t="s">
        <v>198</v>
      </c>
      <c r="E273" s="207" t="s">
        <v>1000</v>
      </c>
      <c r="F273" s="208" t="s">
        <v>1001</v>
      </c>
      <c r="G273" s="209" t="s">
        <v>351</v>
      </c>
      <c r="H273" s="210">
        <v>50</v>
      </c>
      <c r="I273" s="211"/>
      <c r="J273" s="212">
        <f>ROUND(I273*H273,2)</f>
        <v>0</v>
      </c>
      <c r="K273" s="208" t="s">
        <v>202</v>
      </c>
      <c r="L273" s="62"/>
      <c r="M273" s="213" t="s">
        <v>21</v>
      </c>
      <c r="N273" s="214" t="s">
        <v>41</v>
      </c>
      <c r="O273" s="43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AR273" s="25" t="s">
        <v>203</v>
      </c>
      <c r="AT273" s="25" t="s">
        <v>198</v>
      </c>
      <c r="AU273" s="25" t="s">
        <v>79</v>
      </c>
      <c r="AY273" s="25" t="s">
        <v>195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5" t="s">
        <v>77</v>
      </c>
      <c r="BK273" s="217">
        <f>ROUND(I273*H273,2)</f>
        <v>0</v>
      </c>
      <c r="BL273" s="25" t="s">
        <v>203</v>
      </c>
      <c r="BM273" s="25" t="s">
        <v>1002</v>
      </c>
    </row>
    <row r="274" spans="2:47" s="1" customFormat="1" ht="27">
      <c r="B274" s="42"/>
      <c r="C274" s="64"/>
      <c r="D274" s="245" t="s">
        <v>205</v>
      </c>
      <c r="E274" s="64"/>
      <c r="F274" s="255" t="s">
        <v>1003</v>
      </c>
      <c r="G274" s="64"/>
      <c r="H274" s="64"/>
      <c r="I274" s="174"/>
      <c r="J274" s="64"/>
      <c r="K274" s="64"/>
      <c r="L274" s="62"/>
      <c r="M274" s="220"/>
      <c r="N274" s="43"/>
      <c r="O274" s="43"/>
      <c r="P274" s="43"/>
      <c r="Q274" s="43"/>
      <c r="R274" s="43"/>
      <c r="S274" s="43"/>
      <c r="T274" s="79"/>
      <c r="AT274" s="25" t="s">
        <v>205</v>
      </c>
      <c r="AU274" s="25" t="s">
        <v>79</v>
      </c>
    </row>
    <row r="275" spans="2:65" s="1" customFormat="1" ht="31.5" customHeight="1">
      <c r="B275" s="42"/>
      <c r="C275" s="206" t="s">
        <v>439</v>
      </c>
      <c r="D275" s="206" t="s">
        <v>198</v>
      </c>
      <c r="E275" s="207" t="s">
        <v>356</v>
      </c>
      <c r="F275" s="208" t="s">
        <v>357</v>
      </c>
      <c r="G275" s="209" t="s">
        <v>201</v>
      </c>
      <c r="H275" s="210">
        <v>13.05</v>
      </c>
      <c r="I275" s="211"/>
      <c r="J275" s="212">
        <f>ROUND(I275*H275,2)</f>
        <v>0</v>
      </c>
      <c r="K275" s="208" t="s">
        <v>202</v>
      </c>
      <c r="L275" s="62"/>
      <c r="M275" s="213" t="s">
        <v>21</v>
      </c>
      <c r="N275" s="214" t="s">
        <v>41</v>
      </c>
      <c r="O275" s="43"/>
      <c r="P275" s="215">
        <f>O275*H275</f>
        <v>0</v>
      </c>
      <c r="Q275" s="215">
        <v>2.45329</v>
      </c>
      <c r="R275" s="215">
        <f>Q275*H275</f>
        <v>32.015434500000005</v>
      </c>
      <c r="S275" s="215">
        <v>0</v>
      </c>
      <c r="T275" s="216">
        <f>S275*H275</f>
        <v>0</v>
      </c>
      <c r="AR275" s="25" t="s">
        <v>203</v>
      </c>
      <c r="AT275" s="25" t="s">
        <v>198</v>
      </c>
      <c r="AU275" s="25" t="s">
        <v>79</v>
      </c>
      <c r="AY275" s="25" t="s">
        <v>195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25" t="s">
        <v>77</v>
      </c>
      <c r="BK275" s="217">
        <f>ROUND(I275*H275,2)</f>
        <v>0</v>
      </c>
      <c r="BL275" s="25" t="s">
        <v>203</v>
      </c>
      <c r="BM275" s="25" t="s">
        <v>1004</v>
      </c>
    </row>
    <row r="276" spans="2:47" s="1" customFormat="1" ht="13.5">
      <c r="B276" s="42"/>
      <c r="C276" s="64"/>
      <c r="D276" s="218" t="s">
        <v>205</v>
      </c>
      <c r="E276" s="64"/>
      <c r="F276" s="219" t="s">
        <v>359</v>
      </c>
      <c r="G276" s="64"/>
      <c r="H276" s="64"/>
      <c r="I276" s="174"/>
      <c r="J276" s="64"/>
      <c r="K276" s="64"/>
      <c r="L276" s="62"/>
      <c r="M276" s="220"/>
      <c r="N276" s="43"/>
      <c r="O276" s="43"/>
      <c r="P276" s="43"/>
      <c r="Q276" s="43"/>
      <c r="R276" s="43"/>
      <c r="S276" s="43"/>
      <c r="T276" s="79"/>
      <c r="AT276" s="25" t="s">
        <v>205</v>
      </c>
      <c r="AU276" s="25" t="s">
        <v>79</v>
      </c>
    </row>
    <row r="277" spans="2:51" s="12" customFormat="1" ht="13.5">
      <c r="B277" s="221"/>
      <c r="C277" s="222"/>
      <c r="D277" s="218" t="s">
        <v>207</v>
      </c>
      <c r="E277" s="223" t="s">
        <v>21</v>
      </c>
      <c r="F277" s="224" t="s">
        <v>859</v>
      </c>
      <c r="G277" s="222"/>
      <c r="H277" s="225" t="s">
        <v>21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207</v>
      </c>
      <c r="AU277" s="231" t="s">
        <v>79</v>
      </c>
      <c r="AV277" s="12" t="s">
        <v>77</v>
      </c>
      <c r="AW277" s="12" t="s">
        <v>33</v>
      </c>
      <c r="AX277" s="12" t="s">
        <v>70</v>
      </c>
      <c r="AY277" s="231" t="s">
        <v>195</v>
      </c>
    </row>
    <row r="278" spans="2:51" s="13" customFormat="1" ht="13.5">
      <c r="B278" s="232"/>
      <c r="C278" s="233"/>
      <c r="D278" s="218" t="s">
        <v>207</v>
      </c>
      <c r="E278" s="234" t="s">
        <v>21</v>
      </c>
      <c r="F278" s="235" t="s">
        <v>1005</v>
      </c>
      <c r="G278" s="233"/>
      <c r="H278" s="236">
        <v>13.05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207</v>
      </c>
      <c r="AU278" s="242" t="s">
        <v>79</v>
      </c>
      <c r="AV278" s="13" t="s">
        <v>79</v>
      </c>
      <c r="AW278" s="13" t="s">
        <v>33</v>
      </c>
      <c r="AX278" s="13" t="s">
        <v>70</v>
      </c>
      <c r="AY278" s="242" t="s">
        <v>195</v>
      </c>
    </row>
    <row r="279" spans="2:51" s="14" customFormat="1" ht="13.5">
      <c r="B279" s="243"/>
      <c r="C279" s="244"/>
      <c r="D279" s="245" t="s">
        <v>207</v>
      </c>
      <c r="E279" s="246" t="s">
        <v>158</v>
      </c>
      <c r="F279" s="247" t="s">
        <v>211</v>
      </c>
      <c r="G279" s="244"/>
      <c r="H279" s="248">
        <v>13.05</v>
      </c>
      <c r="I279" s="249"/>
      <c r="J279" s="244"/>
      <c r="K279" s="244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207</v>
      </c>
      <c r="AU279" s="254" t="s">
        <v>79</v>
      </c>
      <c r="AV279" s="14" t="s">
        <v>203</v>
      </c>
      <c r="AW279" s="14" t="s">
        <v>33</v>
      </c>
      <c r="AX279" s="14" t="s">
        <v>77</v>
      </c>
      <c r="AY279" s="254" t="s">
        <v>195</v>
      </c>
    </row>
    <row r="280" spans="2:65" s="1" customFormat="1" ht="22.5" customHeight="1">
      <c r="B280" s="42"/>
      <c r="C280" s="206" t="s">
        <v>445</v>
      </c>
      <c r="D280" s="206" t="s">
        <v>198</v>
      </c>
      <c r="E280" s="207" t="s">
        <v>365</v>
      </c>
      <c r="F280" s="208" t="s">
        <v>366</v>
      </c>
      <c r="G280" s="209" t="s">
        <v>201</v>
      </c>
      <c r="H280" s="210">
        <v>13.05</v>
      </c>
      <c r="I280" s="211"/>
      <c r="J280" s="212">
        <f>ROUND(I280*H280,2)</f>
        <v>0</v>
      </c>
      <c r="K280" s="208" t="s">
        <v>202</v>
      </c>
      <c r="L280" s="62"/>
      <c r="M280" s="213" t="s">
        <v>21</v>
      </c>
      <c r="N280" s="214" t="s">
        <v>41</v>
      </c>
      <c r="O280" s="43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AR280" s="25" t="s">
        <v>203</v>
      </c>
      <c r="AT280" s="25" t="s">
        <v>198</v>
      </c>
      <c r="AU280" s="25" t="s">
        <v>79</v>
      </c>
      <c r="AY280" s="25" t="s">
        <v>195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25" t="s">
        <v>77</v>
      </c>
      <c r="BK280" s="217">
        <f>ROUND(I280*H280,2)</f>
        <v>0</v>
      </c>
      <c r="BL280" s="25" t="s">
        <v>203</v>
      </c>
      <c r="BM280" s="25" t="s">
        <v>1006</v>
      </c>
    </row>
    <row r="281" spans="2:47" s="1" customFormat="1" ht="27">
      <c r="B281" s="42"/>
      <c r="C281" s="64"/>
      <c r="D281" s="218" t="s">
        <v>205</v>
      </c>
      <c r="E281" s="64"/>
      <c r="F281" s="219" t="s">
        <v>368</v>
      </c>
      <c r="G281" s="64"/>
      <c r="H281" s="64"/>
      <c r="I281" s="174"/>
      <c r="J281" s="64"/>
      <c r="K281" s="64"/>
      <c r="L281" s="62"/>
      <c r="M281" s="220"/>
      <c r="N281" s="43"/>
      <c r="O281" s="43"/>
      <c r="P281" s="43"/>
      <c r="Q281" s="43"/>
      <c r="R281" s="43"/>
      <c r="S281" s="43"/>
      <c r="T281" s="79"/>
      <c r="AT281" s="25" t="s">
        <v>205</v>
      </c>
      <c r="AU281" s="25" t="s">
        <v>79</v>
      </c>
    </row>
    <row r="282" spans="2:51" s="13" customFormat="1" ht="13.5">
      <c r="B282" s="232"/>
      <c r="C282" s="233"/>
      <c r="D282" s="245" t="s">
        <v>207</v>
      </c>
      <c r="E282" s="256" t="s">
        <v>21</v>
      </c>
      <c r="F282" s="257" t="s">
        <v>158</v>
      </c>
      <c r="G282" s="233"/>
      <c r="H282" s="258">
        <v>13.05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207</v>
      </c>
      <c r="AU282" s="242" t="s">
        <v>79</v>
      </c>
      <c r="AV282" s="13" t="s">
        <v>79</v>
      </c>
      <c r="AW282" s="13" t="s">
        <v>33</v>
      </c>
      <c r="AX282" s="13" t="s">
        <v>77</v>
      </c>
      <c r="AY282" s="242" t="s">
        <v>195</v>
      </c>
    </row>
    <row r="283" spans="2:65" s="1" customFormat="1" ht="31.5" customHeight="1">
      <c r="B283" s="42"/>
      <c r="C283" s="206" t="s">
        <v>451</v>
      </c>
      <c r="D283" s="206" t="s">
        <v>198</v>
      </c>
      <c r="E283" s="207" t="s">
        <v>370</v>
      </c>
      <c r="F283" s="208" t="s">
        <v>371</v>
      </c>
      <c r="G283" s="209" t="s">
        <v>201</v>
      </c>
      <c r="H283" s="210">
        <v>13.05</v>
      </c>
      <c r="I283" s="211"/>
      <c r="J283" s="212">
        <f>ROUND(I283*H283,2)</f>
        <v>0</v>
      </c>
      <c r="K283" s="208" t="s">
        <v>202</v>
      </c>
      <c r="L283" s="62"/>
      <c r="M283" s="213" t="s">
        <v>21</v>
      </c>
      <c r="N283" s="214" t="s">
        <v>41</v>
      </c>
      <c r="O283" s="43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AR283" s="25" t="s">
        <v>203</v>
      </c>
      <c r="AT283" s="25" t="s">
        <v>198</v>
      </c>
      <c r="AU283" s="25" t="s">
        <v>79</v>
      </c>
      <c r="AY283" s="25" t="s">
        <v>195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25" t="s">
        <v>77</v>
      </c>
      <c r="BK283" s="217">
        <f>ROUND(I283*H283,2)</f>
        <v>0</v>
      </c>
      <c r="BL283" s="25" t="s">
        <v>203</v>
      </c>
      <c r="BM283" s="25" t="s">
        <v>1007</v>
      </c>
    </row>
    <row r="284" spans="2:47" s="1" customFormat="1" ht="27">
      <c r="B284" s="42"/>
      <c r="C284" s="64"/>
      <c r="D284" s="218" t="s">
        <v>205</v>
      </c>
      <c r="E284" s="64"/>
      <c r="F284" s="219" t="s">
        <v>373</v>
      </c>
      <c r="G284" s="64"/>
      <c r="H284" s="64"/>
      <c r="I284" s="174"/>
      <c r="J284" s="64"/>
      <c r="K284" s="64"/>
      <c r="L284" s="62"/>
      <c r="M284" s="220"/>
      <c r="N284" s="43"/>
      <c r="O284" s="43"/>
      <c r="P284" s="43"/>
      <c r="Q284" s="43"/>
      <c r="R284" s="43"/>
      <c r="S284" s="43"/>
      <c r="T284" s="79"/>
      <c r="AT284" s="25" t="s">
        <v>205</v>
      </c>
      <c r="AU284" s="25" t="s">
        <v>79</v>
      </c>
    </row>
    <row r="285" spans="2:51" s="13" customFormat="1" ht="13.5">
      <c r="B285" s="232"/>
      <c r="C285" s="233"/>
      <c r="D285" s="245" t="s">
        <v>207</v>
      </c>
      <c r="E285" s="256" t="s">
        <v>21</v>
      </c>
      <c r="F285" s="257" t="s">
        <v>158</v>
      </c>
      <c r="G285" s="233"/>
      <c r="H285" s="258">
        <v>13.05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207</v>
      </c>
      <c r="AU285" s="242" t="s">
        <v>79</v>
      </c>
      <c r="AV285" s="13" t="s">
        <v>79</v>
      </c>
      <c r="AW285" s="13" t="s">
        <v>33</v>
      </c>
      <c r="AX285" s="13" t="s">
        <v>77</v>
      </c>
      <c r="AY285" s="242" t="s">
        <v>195</v>
      </c>
    </row>
    <row r="286" spans="2:65" s="1" customFormat="1" ht="22.5" customHeight="1">
      <c r="B286" s="42"/>
      <c r="C286" s="206" t="s">
        <v>457</v>
      </c>
      <c r="D286" s="206" t="s">
        <v>198</v>
      </c>
      <c r="E286" s="207" t="s">
        <v>380</v>
      </c>
      <c r="F286" s="208" t="s">
        <v>381</v>
      </c>
      <c r="G286" s="209" t="s">
        <v>250</v>
      </c>
      <c r="H286" s="210">
        <v>1</v>
      </c>
      <c r="I286" s="211"/>
      <c r="J286" s="212">
        <f>ROUND(I286*H286,2)</f>
        <v>0</v>
      </c>
      <c r="K286" s="208" t="s">
        <v>202</v>
      </c>
      <c r="L286" s="62"/>
      <c r="M286" s="213" t="s">
        <v>21</v>
      </c>
      <c r="N286" s="214" t="s">
        <v>41</v>
      </c>
      <c r="O286" s="43"/>
      <c r="P286" s="215">
        <f>O286*H286</f>
        <v>0</v>
      </c>
      <c r="Q286" s="215">
        <v>0.01352</v>
      </c>
      <c r="R286" s="215">
        <f>Q286*H286</f>
        <v>0.01352</v>
      </c>
      <c r="S286" s="215">
        <v>0</v>
      </c>
      <c r="T286" s="216">
        <f>S286*H286</f>
        <v>0</v>
      </c>
      <c r="AR286" s="25" t="s">
        <v>203</v>
      </c>
      <c r="AT286" s="25" t="s">
        <v>198</v>
      </c>
      <c r="AU286" s="25" t="s">
        <v>79</v>
      </c>
      <c r="AY286" s="25" t="s">
        <v>195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25" t="s">
        <v>77</v>
      </c>
      <c r="BK286" s="217">
        <f>ROUND(I286*H286,2)</f>
        <v>0</v>
      </c>
      <c r="BL286" s="25" t="s">
        <v>203</v>
      </c>
      <c r="BM286" s="25" t="s">
        <v>1008</v>
      </c>
    </row>
    <row r="287" spans="2:47" s="1" customFormat="1" ht="13.5">
      <c r="B287" s="42"/>
      <c r="C287" s="64"/>
      <c r="D287" s="218" t="s">
        <v>205</v>
      </c>
      <c r="E287" s="64"/>
      <c r="F287" s="219" t="s">
        <v>383</v>
      </c>
      <c r="G287" s="64"/>
      <c r="H287" s="64"/>
      <c r="I287" s="174"/>
      <c r="J287" s="64"/>
      <c r="K287" s="64"/>
      <c r="L287" s="62"/>
      <c r="M287" s="220"/>
      <c r="N287" s="43"/>
      <c r="O287" s="43"/>
      <c r="P287" s="43"/>
      <c r="Q287" s="43"/>
      <c r="R287" s="43"/>
      <c r="S287" s="43"/>
      <c r="T287" s="79"/>
      <c r="AT287" s="25" t="s">
        <v>205</v>
      </c>
      <c r="AU287" s="25" t="s">
        <v>79</v>
      </c>
    </row>
    <row r="288" spans="2:51" s="13" customFormat="1" ht="13.5">
      <c r="B288" s="232"/>
      <c r="C288" s="233"/>
      <c r="D288" s="245" t="s">
        <v>207</v>
      </c>
      <c r="E288" s="256" t="s">
        <v>805</v>
      </c>
      <c r="F288" s="257" t="s">
        <v>77</v>
      </c>
      <c r="G288" s="233"/>
      <c r="H288" s="258">
        <v>1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207</v>
      </c>
      <c r="AU288" s="242" t="s">
        <v>79</v>
      </c>
      <c r="AV288" s="13" t="s">
        <v>79</v>
      </c>
      <c r="AW288" s="13" t="s">
        <v>33</v>
      </c>
      <c r="AX288" s="13" t="s">
        <v>77</v>
      </c>
      <c r="AY288" s="242" t="s">
        <v>195</v>
      </c>
    </row>
    <row r="289" spans="2:65" s="1" customFormat="1" ht="22.5" customHeight="1">
      <c r="B289" s="42"/>
      <c r="C289" s="206" t="s">
        <v>464</v>
      </c>
      <c r="D289" s="206" t="s">
        <v>198</v>
      </c>
      <c r="E289" s="207" t="s">
        <v>386</v>
      </c>
      <c r="F289" s="208" t="s">
        <v>387</v>
      </c>
      <c r="G289" s="209" t="s">
        <v>250</v>
      </c>
      <c r="H289" s="210">
        <v>1</v>
      </c>
      <c r="I289" s="211"/>
      <c r="J289" s="212">
        <f>ROUND(I289*H289,2)</f>
        <v>0</v>
      </c>
      <c r="K289" s="208" t="s">
        <v>202</v>
      </c>
      <c r="L289" s="62"/>
      <c r="M289" s="213" t="s">
        <v>21</v>
      </c>
      <c r="N289" s="214" t="s">
        <v>41</v>
      </c>
      <c r="O289" s="43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AR289" s="25" t="s">
        <v>203</v>
      </c>
      <c r="AT289" s="25" t="s">
        <v>198</v>
      </c>
      <c r="AU289" s="25" t="s">
        <v>79</v>
      </c>
      <c r="AY289" s="25" t="s">
        <v>195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25" t="s">
        <v>77</v>
      </c>
      <c r="BK289" s="217">
        <f>ROUND(I289*H289,2)</f>
        <v>0</v>
      </c>
      <c r="BL289" s="25" t="s">
        <v>203</v>
      </c>
      <c r="BM289" s="25" t="s">
        <v>1009</v>
      </c>
    </row>
    <row r="290" spans="2:47" s="1" customFormat="1" ht="13.5">
      <c r="B290" s="42"/>
      <c r="C290" s="64"/>
      <c r="D290" s="218" t="s">
        <v>205</v>
      </c>
      <c r="E290" s="64"/>
      <c r="F290" s="219" t="s">
        <v>389</v>
      </c>
      <c r="G290" s="64"/>
      <c r="H290" s="64"/>
      <c r="I290" s="174"/>
      <c r="J290" s="64"/>
      <c r="K290" s="64"/>
      <c r="L290" s="62"/>
      <c r="M290" s="220"/>
      <c r="N290" s="43"/>
      <c r="O290" s="43"/>
      <c r="P290" s="43"/>
      <c r="Q290" s="43"/>
      <c r="R290" s="43"/>
      <c r="S290" s="43"/>
      <c r="T290" s="79"/>
      <c r="AT290" s="25" t="s">
        <v>205</v>
      </c>
      <c r="AU290" s="25" t="s">
        <v>79</v>
      </c>
    </row>
    <row r="291" spans="2:51" s="13" customFormat="1" ht="13.5">
      <c r="B291" s="232"/>
      <c r="C291" s="233"/>
      <c r="D291" s="245" t="s">
        <v>207</v>
      </c>
      <c r="E291" s="256" t="s">
        <v>21</v>
      </c>
      <c r="F291" s="257" t="s">
        <v>805</v>
      </c>
      <c r="G291" s="233"/>
      <c r="H291" s="258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207</v>
      </c>
      <c r="AU291" s="242" t="s">
        <v>79</v>
      </c>
      <c r="AV291" s="13" t="s">
        <v>79</v>
      </c>
      <c r="AW291" s="13" t="s">
        <v>33</v>
      </c>
      <c r="AX291" s="13" t="s">
        <v>77</v>
      </c>
      <c r="AY291" s="242" t="s">
        <v>195</v>
      </c>
    </row>
    <row r="292" spans="2:65" s="1" customFormat="1" ht="22.5" customHeight="1">
      <c r="B292" s="42"/>
      <c r="C292" s="206" t="s">
        <v>471</v>
      </c>
      <c r="D292" s="206" t="s">
        <v>198</v>
      </c>
      <c r="E292" s="207" t="s">
        <v>391</v>
      </c>
      <c r="F292" s="208" t="s">
        <v>392</v>
      </c>
      <c r="G292" s="209" t="s">
        <v>223</v>
      </c>
      <c r="H292" s="210">
        <v>1.018</v>
      </c>
      <c r="I292" s="211"/>
      <c r="J292" s="212">
        <f>ROUND(I292*H292,2)</f>
        <v>0</v>
      </c>
      <c r="K292" s="208" t="s">
        <v>202</v>
      </c>
      <c r="L292" s="62"/>
      <c r="M292" s="213" t="s">
        <v>21</v>
      </c>
      <c r="N292" s="214" t="s">
        <v>41</v>
      </c>
      <c r="O292" s="43"/>
      <c r="P292" s="215">
        <f>O292*H292</f>
        <v>0</v>
      </c>
      <c r="Q292" s="215">
        <v>1.05306</v>
      </c>
      <c r="R292" s="215">
        <f>Q292*H292</f>
        <v>1.0720150800000001</v>
      </c>
      <c r="S292" s="215">
        <v>0</v>
      </c>
      <c r="T292" s="216">
        <f>S292*H292</f>
        <v>0</v>
      </c>
      <c r="AR292" s="25" t="s">
        <v>203</v>
      </c>
      <c r="AT292" s="25" t="s">
        <v>198</v>
      </c>
      <c r="AU292" s="25" t="s">
        <v>79</v>
      </c>
      <c r="AY292" s="25" t="s">
        <v>195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77</v>
      </c>
      <c r="BK292" s="217">
        <f>ROUND(I292*H292,2)</f>
        <v>0</v>
      </c>
      <c r="BL292" s="25" t="s">
        <v>203</v>
      </c>
      <c r="BM292" s="25" t="s">
        <v>1010</v>
      </c>
    </row>
    <row r="293" spans="2:47" s="1" customFormat="1" ht="13.5">
      <c r="B293" s="42"/>
      <c r="C293" s="64"/>
      <c r="D293" s="218" t="s">
        <v>205</v>
      </c>
      <c r="E293" s="64"/>
      <c r="F293" s="219" t="s">
        <v>394</v>
      </c>
      <c r="G293" s="64"/>
      <c r="H293" s="64"/>
      <c r="I293" s="174"/>
      <c r="J293" s="64"/>
      <c r="K293" s="64"/>
      <c r="L293" s="62"/>
      <c r="M293" s="220"/>
      <c r="N293" s="43"/>
      <c r="O293" s="43"/>
      <c r="P293" s="43"/>
      <c r="Q293" s="43"/>
      <c r="R293" s="43"/>
      <c r="S293" s="43"/>
      <c r="T293" s="79"/>
      <c r="AT293" s="25" t="s">
        <v>205</v>
      </c>
      <c r="AU293" s="25" t="s">
        <v>79</v>
      </c>
    </row>
    <row r="294" spans="2:51" s="13" customFormat="1" ht="13.5">
      <c r="B294" s="232"/>
      <c r="C294" s="233"/>
      <c r="D294" s="218" t="s">
        <v>207</v>
      </c>
      <c r="E294" s="234" t="s">
        <v>21</v>
      </c>
      <c r="F294" s="235" t="s">
        <v>1011</v>
      </c>
      <c r="G294" s="233"/>
      <c r="H294" s="236">
        <v>1.018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AT294" s="242" t="s">
        <v>207</v>
      </c>
      <c r="AU294" s="242" t="s">
        <v>79</v>
      </c>
      <c r="AV294" s="13" t="s">
        <v>79</v>
      </c>
      <c r="AW294" s="13" t="s">
        <v>33</v>
      </c>
      <c r="AX294" s="13" t="s">
        <v>70</v>
      </c>
      <c r="AY294" s="242" t="s">
        <v>195</v>
      </c>
    </row>
    <row r="295" spans="2:51" s="14" customFormat="1" ht="13.5">
      <c r="B295" s="243"/>
      <c r="C295" s="244"/>
      <c r="D295" s="245" t="s">
        <v>207</v>
      </c>
      <c r="E295" s="246" t="s">
        <v>21</v>
      </c>
      <c r="F295" s="247" t="s">
        <v>211</v>
      </c>
      <c r="G295" s="244"/>
      <c r="H295" s="248">
        <v>1.018</v>
      </c>
      <c r="I295" s="249"/>
      <c r="J295" s="244"/>
      <c r="K295" s="244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207</v>
      </c>
      <c r="AU295" s="254" t="s">
        <v>79</v>
      </c>
      <c r="AV295" s="14" t="s">
        <v>203</v>
      </c>
      <c r="AW295" s="14" t="s">
        <v>33</v>
      </c>
      <c r="AX295" s="14" t="s">
        <v>77</v>
      </c>
      <c r="AY295" s="254" t="s">
        <v>195</v>
      </c>
    </row>
    <row r="296" spans="2:65" s="1" customFormat="1" ht="22.5" customHeight="1">
      <c r="B296" s="42"/>
      <c r="C296" s="206" t="s">
        <v>483</v>
      </c>
      <c r="D296" s="206" t="s">
        <v>198</v>
      </c>
      <c r="E296" s="207" t="s">
        <v>1012</v>
      </c>
      <c r="F296" s="208" t="s">
        <v>1013</v>
      </c>
      <c r="G296" s="209" t="s">
        <v>250</v>
      </c>
      <c r="H296" s="210">
        <v>145</v>
      </c>
      <c r="I296" s="211"/>
      <c r="J296" s="212">
        <f>ROUND(I296*H296,2)</f>
        <v>0</v>
      </c>
      <c r="K296" s="208" t="s">
        <v>202</v>
      </c>
      <c r="L296" s="62"/>
      <c r="M296" s="213" t="s">
        <v>21</v>
      </c>
      <c r="N296" s="214" t="s">
        <v>41</v>
      </c>
      <c r="O296" s="43"/>
      <c r="P296" s="215">
        <f>O296*H296</f>
        <v>0</v>
      </c>
      <c r="Q296" s="215">
        <v>0.00012</v>
      </c>
      <c r="R296" s="215">
        <f>Q296*H296</f>
        <v>0.0174</v>
      </c>
      <c r="S296" s="215">
        <v>0</v>
      </c>
      <c r="T296" s="216">
        <f>S296*H296</f>
        <v>0</v>
      </c>
      <c r="AR296" s="25" t="s">
        <v>203</v>
      </c>
      <c r="AT296" s="25" t="s">
        <v>198</v>
      </c>
      <c r="AU296" s="25" t="s">
        <v>79</v>
      </c>
      <c r="AY296" s="25" t="s">
        <v>195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77</v>
      </c>
      <c r="BK296" s="217">
        <f>ROUND(I296*H296,2)</f>
        <v>0</v>
      </c>
      <c r="BL296" s="25" t="s">
        <v>203</v>
      </c>
      <c r="BM296" s="25" t="s">
        <v>1014</v>
      </c>
    </row>
    <row r="297" spans="2:47" s="1" customFormat="1" ht="13.5">
      <c r="B297" s="42"/>
      <c r="C297" s="64"/>
      <c r="D297" s="218" t="s">
        <v>205</v>
      </c>
      <c r="E297" s="64"/>
      <c r="F297" s="219" t="s">
        <v>1015</v>
      </c>
      <c r="G297" s="64"/>
      <c r="H297" s="64"/>
      <c r="I297" s="174"/>
      <c r="J297" s="64"/>
      <c r="K297" s="64"/>
      <c r="L297" s="62"/>
      <c r="M297" s="220"/>
      <c r="N297" s="43"/>
      <c r="O297" s="43"/>
      <c r="P297" s="43"/>
      <c r="Q297" s="43"/>
      <c r="R297" s="43"/>
      <c r="S297" s="43"/>
      <c r="T297" s="79"/>
      <c r="AT297" s="25" t="s">
        <v>205</v>
      </c>
      <c r="AU297" s="25" t="s">
        <v>79</v>
      </c>
    </row>
    <row r="298" spans="2:51" s="13" customFormat="1" ht="13.5">
      <c r="B298" s="232"/>
      <c r="C298" s="233"/>
      <c r="D298" s="245" t="s">
        <v>207</v>
      </c>
      <c r="E298" s="256" t="s">
        <v>21</v>
      </c>
      <c r="F298" s="257" t="s">
        <v>1016</v>
      </c>
      <c r="G298" s="233"/>
      <c r="H298" s="258">
        <v>145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207</v>
      </c>
      <c r="AU298" s="242" t="s">
        <v>79</v>
      </c>
      <c r="AV298" s="13" t="s">
        <v>79</v>
      </c>
      <c r="AW298" s="13" t="s">
        <v>33</v>
      </c>
      <c r="AX298" s="13" t="s">
        <v>77</v>
      </c>
      <c r="AY298" s="242" t="s">
        <v>195</v>
      </c>
    </row>
    <row r="299" spans="2:65" s="1" customFormat="1" ht="22.5" customHeight="1">
      <c r="B299" s="42"/>
      <c r="C299" s="206" t="s">
        <v>488</v>
      </c>
      <c r="D299" s="206" t="s">
        <v>198</v>
      </c>
      <c r="E299" s="207" t="s">
        <v>397</v>
      </c>
      <c r="F299" s="208" t="s">
        <v>398</v>
      </c>
      <c r="G299" s="209" t="s">
        <v>351</v>
      </c>
      <c r="H299" s="210">
        <v>54.35</v>
      </c>
      <c r="I299" s="211"/>
      <c r="J299" s="212">
        <f>ROUND(I299*H299,2)</f>
        <v>0</v>
      </c>
      <c r="K299" s="208" t="s">
        <v>202</v>
      </c>
      <c r="L299" s="62"/>
      <c r="M299" s="213" t="s">
        <v>21</v>
      </c>
      <c r="N299" s="214" t="s">
        <v>41</v>
      </c>
      <c r="O299" s="43"/>
      <c r="P299" s="215">
        <f>O299*H299</f>
        <v>0</v>
      </c>
      <c r="Q299" s="215">
        <v>6E-05</v>
      </c>
      <c r="R299" s="215">
        <f>Q299*H299</f>
        <v>0.003261</v>
      </c>
      <c r="S299" s="215">
        <v>0</v>
      </c>
      <c r="T299" s="216">
        <f>S299*H299</f>
        <v>0</v>
      </c>
      <c r="AR299" s="25" t="s">
        <v>203</v>
      </c>
      <c r="AT299" s="25" t="s">
        <v>198</v>
      </c>
      <c r="AU299" s="25" t="s">
        <v>79</v>
      </c>
      <c r="AY299" s="25" t="s">
        <v>195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25" t="s">
        <v>77</v>
      </c>
      <c r="BK299" s="217">
        <f>ROUND(I299*H299,2)</f>
        <v>0</v>
      </c>
      <c r="BL299" s="25" t="s">
        <v>203</v>
      </c>
      <c r="BM299" s="25" t="s">
        <v>1017</v>
      </c>
    </row>
    <row r="300" spans="2:47" s="1" customFormat="1" ht="13.5">
      <c r="B300" s="42"/>
      <c r="C300" s="64"/>
      <c r="D300" s="218" t="s">
        <v>205</v>
      </c>
      <c r="E300" s="64"/>
      <c r="F300" s="219" t="s">
        <v>400</v>
      </c>
      <c r="G300" s="64"/>
      <c r="H300" s="64"/>
      <c r="I300" s="174"/>
      <c r="J300" s="64"/>
      <c r="K300" s="64"/>
      <c r="L300" s="62"/>
      <c r="M300" s="220"/>
      <c r="N300" s="43"/>
      <c r="O300" s="43"/>
      <c r="P300" s="43"/>
      <c r="Q300" s="43"/>
      <c r="R300" s="43"/>
      <c r="S300" s="43"/>
      <c r="T300" s="79"/>
      <c r="AT300" s="25" t="s">
        <v>205</v>
      </c>
      <c r="AU300" s="25" t="s">
        <v>79</v>
      </c>
    </row>
    <row r="301" spans="2:51" s="13" customFormat="1" ht="13.5">
      <c r="B301" s="232"/>
      <c r="C301" s="233"/>
      <c r="D301" s="245" t="s">
        <v>207</v>
      </c>
      <c r="E301" s="256" t="s">
        <v>21</v>
      </c>
      <c r="F301" s="257" t="s">
        <v>1018</v>
      </c>
      <c r="G301" s="233"/>
      <c r="H301" s="258">
        <v>54.35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AT301" s="242" t="s">
        <v>207</v>
      </c>
      <c r="AU301" s="242" t="s">
        <v>79</v>
      </c>
      <c r="AV301" s="13" t="s">
        <v>79</v>
      </c>
      <c r="AW301" s="13" t="s">
        <v>33</v>
      </c>
      <c r="AX301" s="13" t="s">
        <v>77</v>
      </c>
      <c r="AY301" s="242" t="s">
        <v>195</v>
      </c>
    </row>
    <row r="302" spans="2:65" s="1" customFormat="1" ht="22.5" customHeight="1">
      <c r="B302" s="42"/>
      <c r="C302" s="206" t="s">
        <v>493</v>
      </c>
      <c r="D302" s="206" t="s">
        <v>198</v>
      </c>
      <c r="E302" s="207" t="s">
        <v>1019</v>
      </c>
      <c r="F302" s="208" t="s">
        <v>1020</v>
      </c>
      <c r="G302" s="209" t="s">
        <v>351</v>
      </c>
      <c r="H302" s="210">
        <v>14.05</v>
      </c>
      <c r="I302" s="211"/>
      <c r="J302" s="212">
        <f>ROUND(I302*H302,2)</f>
        <v>0</v>
      </c>
      <c r="K302" s="208" t="s">
        <v>202</v>
      </c>
      <c r="L302" s="62"/>
      <c r="M302" s="213" t="s">
        <v>21</v>
      </c>
      <c r="N302" s="214" t="s">
        <v>41</v>
      </c>
      <c r="O302" s="43"/>
      <c r="P302" s="215">
        <f>O302*H302</f>
        <v>0</v>
      </c>
      <c r="Q302" s="215">
        <v>1E-05</v>
      </c>
      <c r="R302" s="215">
        <f>Q302*H302</f>
        <v>0.00014050000000000003</v>
      </c>
      <c r="S302" s="215">
        <v>0</v>
      </c>
      <c r="T302" s="216">
        <f>S302*H302</f>
        <v>0</v>
      </c>
      <c r="AR302" s="25" t="s">
        <v>203</v>
      </c>
      <c r="AT302" s="25" t="s">
        <v>198</v>
      </c>
      <c r="AU302" s="25" t="s">
        <v>79</v>
      </c>
      <c r="AY302" s="25" t="s">
        <v>195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25" t="s">
        <v>77</v>
      </c>
      <c r="BK302" s="217">
        <f>ROUND(I302*H302,2)</f>
        <v>0</v>
      </c>
      <c r="BL302" s="25" t="s">
        <v>203</v>
      </c>
      <c r="BM302" s="25" t="s">
        <v>1021</v>
      </c>
    </row>
    <row r="303" spans="2:47" s="1" customFormat="1" ht="27">
      <c r="B303" s="42"/>
      <c r="C303" s="64"/>
      <c r="D303" s="218" t="s">
        <v>205</v>
      </c>
      <c r="E303" s="64"/>
      <c r="F303" s="219" t="s">
        <v>1022</v>
      </c>
      <c r="G303" s="64"/>
      <c r="H303" s="64"/>
      <c r="I303" s="174"/>
      <c r="J303" s="64"/>
      <c r="K303" s="64"/>
      <c r="L303" s="62"/>
      <c r="M303" s="220"/>
      <c r="N303" s="43"/>
      <c r="O303" s="43"/>
      <c r="P303" s="43"/>
      <c r="Q303" s="43"/>
      <c r="R303" s="43"/>
      <c r="S303" s="43"/>
      <c r="T303" s="79"/>
      <c r="AT303" s="25" t="s">
        <v>205</v>
      </c>
      <c r="AU303" s="25" t="s">
        <v>79</v>
      </c>
    </row>
    <row r="304" spans="2:51" s="13" customFormat="1" ht="13.5">
      <c r="B304" s="232"/>
      <c r="C304" s="233"/>
      <c r="D304" s="218" t="s">
        <v>207</v>
      </c>
      <c r="E304" s="234" t="s">
        <v>21</v>
      </c>
      <c r="F304" s="235" t="s">
        <v>1023</v>
      </c>
      <c r="G304" s="233"/>
      <c r="H304" s="236">
        <v>14.05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207</v>
      </c>
      <c r="AU304" s="242" t="s">
        <v>79</v>
      </c>
      <c r="AV304" s="13" t="s">
        <v>79</v>
      </c>
      <c r="AW304" s="13" t="s">
        <v>33</v>
      </c>
      <c r="AX304" s="13" t="s">
        <v>77</v>
      </c>
      <c r="AY304" s="242" t="s">
        <v>195</v>
      </c>
    </row>
    <row r="305" spans="2:63" s="11" customFormat="1" ht="29.85" customHeight="1">
      <c r="B305" s="189"/>
      <c r="C305" s="190"/>
      <c r="D305" s="203" t="s">
        <v>69</v>
      </c>
      <c r="E305" s="204" t="s">
        <v>256</v>
      </c>
      <c r="F305" s="204" t="s">
        <v>402</v>
      </c>
      <c r="G305" s="190"/>
      <c r="H305" s="190"/>
      <c r="I305" s="193"/>
      <c r="J305" s="205">
        <f>BK305</f>
        <v>0</v>
      </c>
      <c r="K305" s="190"/>
      <c r="L305" s="195"/>
      <c r="M305" s="196"/>
      <c r="N305" s="197"/>
      <c r="O305" s="197"/>
      <c r="P305" s="198">
        <f>SUM(P306:P384)</f>
        <v>0</v>
      </c>
      <c r="Q305" s="197"/>
      <c r="R305" s="198">
        <f>SUM(R306:R384)</f>
        <v>0.025642099999999998</v>
      </c>
      <c r="S305" s="197"/>
      <c r="T305" s="199">
        <f>SUM(T306:T384)</f>
        <v>25.490579000000004</v>
      </c>
      <c r="AR305" s="200" t="s">
        <v>77</v>
      </c>
      <c r="AT305" s="201" t="s">
        <v>69</v>
      </c>
      <c r="AU305" s="201" t="s">
        <v>77</v>
      </c>
      <c r="AY305" s="200" t="s">
        <v>195</v>
      </c>
      <c r="BK305" s="202">
        <f>SUM(BK306:BK384)</f>
        <v>0</v>
      </c>
    </row>
    <row r="306" spans="2:65" s="1" customFormat="1" ht="31.5" customHeight="1">
      <c r="B306" s="42"/>
      <c r="C306" s="206" t="s">
        <v>499</v>
      </c>
      <c r="D306" s="206" t="s">
        <v>198</v>
      </c>
      <c r="E306" s="207" t="s">
        <v>1024</v>
      </c>
      <c r="F306" s="208" t="s">
        <v>1025</v>
      </c>
      <c r="G306" s="209" t="s">
        <v>250</v>
      </c>
      <c r="H306" s="210">
        <v>404.062</v>
      </c>
      <c r="I306" s="211"/>
      <c r="J306" s="212">
        <f>ROUND(I306*H306,2)</f>
        <v>0</v>
      </c>
      <c r="K306" s="208" t="s">
        <v>202</v>
      </c>
      <c r="L306" s="62"/>
      <c r="M306" s="213" t="s">
        <v>21</v>
      </c>
      <c r="N306" s="214" t="s">
        <v>41</v>
      </c>
      <c r="O306" s="43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AR306" s="25" t="s">
        <v>203</v>
      </c>
      <c r="AT306" s="25" t="s">
        <v>198</v>
      </c>
      <c r="AU306" s="25" t="s">
        <v>79</v>
      </c>
      <c r="AY306" s="25" t="s">
        <v>195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5" t="s">
        <v>77</v>
      </c>
      <c r="BK306" s="217">
        <f>ROUND(I306*H306,2)</f>
        <v>0</v>
      </c>
      <c r="BL306" s="25" t="s">
        <v>203</v>
      </c>
      <c r="BM306" s="25" t="s">
        <v>1026</v>
      </c>
    </row>
    <row r="307" spans="2:47" s="1" customFormat="1" ht="27">
      <c r="B307" s="42"/>
      <c r="C307" s="64"/>
      <c r="D307" s="218" t="s">
        <v>205</v>
      </c>
      <c r="E307" s="64"/>
      <c r="F307" s="219" t="s">
        <v>1027</v>
      </c>
      <c r="G307" s="64"/>
      <c r="H307" s="64"/>
      <c r="I307" s="174"/>
      <c r="J307" s="64"/>
      <c r="K307" s="64"/>
      <c r="L307" s="62"/>
      <c r="M307" s="220"/>
      <c r="N307" s="43"/>
      <c r="O307" s="43"/>
      <c r="P307" s="43"/>
      <c r="Q307" s="43"/>
      <c r="R307" s="43"/>
      <c r="S307" s="43"/>
      <c r="T307" s="79"/>
      <c r="AT307" s="25" t="s">
        <v>205</v>
      </c>
      <c r="AU307" s="25" t="s">
        <v>79</v>
      </c>
    </row>
    <row r="308" spans="2:51" s="13" customFormat="1" ht="13.5">
      <c r="B308" s="232"/>
      <c r="C308" s="233"/>
      <c r="D308" s="245" t="s">
        <v>207</v>
      </c>
      <c r="E308" s="256" t="s">
        <v>809</v>
      </c>
      <c r="F308" s="257" t="s">
        <v>1028</v>
      </c>
      <c r="G308" s="233"/>
      <c r="H308" s="258">
        <v>404.062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207</v>
      </c>
      <c r="AU308" s="242" t="s">
        <v>79</v>
      </c>
      <c r="AV308" s="13" t="s">
        <v>79</v>
      </c>
      <c r="AW308" s="13" t="s">
        <v>33</v>
      </c>
      <c r="AX308" s="13" t="s">
        <v>77</v>
      </c>
      <c r="AY308" s="242" t="s">
        <v>195</v>
      </c>
    </row>
    <row r="309" spans="2:65" s="1" customFormat="1" ht="31.5" customHeight="1">
      <c r="B309" s="42"/>
      <c r="C309" s="206" t="s">
        <v>506</v>
      </c>
      <c r="D309" s="206" t="s">
        <v>198</v>
      </c>
      <c r="E309" s="207" t="s">
        <v>1029</v>
      </c>
      <c r="F309" s="208" t="s">
        <v>1030</v>
      </c>
      <c r="G309" s="209" t="s">
        <v>250</v>
      </c>
      <c r="H309" s="210">
        <v>12121.86</v>
      </c>
      <c r="I309" s="211"/>
      <c r="J309" s="212">
        <f>ROUND(I309*H309,2)</f>
        <v>0</v>
      </c>
      <c r="K309" s="208" t="s">
        <v>202</v>
      </c>
      <c r="L309" s="62"/>
      <c r="M309" s="213" t="s">
        <v>21</v>
      </c>
      <c r="N309" s="214" t="s">
        <v>41</v>
      </c>
      <c r="O309" s="43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AR309" s="25" t="s">
        <v>203</v>
      </c>
      <c r="AT309" s="25" t="s">
        <v>198</v>
      </c>
      <c r="AU309" s="25" t="s">
        <v>79</v>
      </c>
      <c r="AY309" s="25" t="s">
        <v>195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25" t="s">
        <v>77</v>
      </c>
      <c r="BK309" s="217">
        <f>ROUND(I309*H309,2)</f>
        <v>0</v>
      </c>
      <c r="BL309" s="25" t="s">
        <v>203</v>
      </c>
      <c r="BM309" s="25" t="s">
        <v>1031</v>
      </c>
    </row>
    <row r="310" spans="2:47" s="1" customFormat="1" ht="27">
      <c r="B310" s="42"/>
      <c r="C310" s="64"/>
      <c r="D310" s="218" t="s">
        <v>205</v>
      </c>
      <c r="E310" s="64"/>
      <c r="F310" s="219" t="s">
        <v>1032</v>
      </c>
      <c r="G310" s="64"/>
      <c r="H310" s="64"/>
      <c r="I310" s="174"/>
      <c r="J310" s="64"/>
      <c r="K310" s="64"/>
      <c r="L310" s="62"/>
      <c r="M310" s="220"/>
      <c r="N310" s="43"/>
      <c r="O310" s="43"/>
      <c r="P310" s="43"/>
      <c r="Q310" s="43"/>
      <c r="R310" s="43"/>
      <c r="S310" s="43"/>
      <c r="T310" s="79"/>
      <c r="AT310" s="25" t="s">
        <v>205</v>
      </c>
      <c r="AU310" s="25" t="s">
        <v>79</v>
      </c>
    </row>
    <row r="311" spans="2:51" s="13" customFormat="1" ht="13.5">
      <c r="B311" s="232"/>
      <c r="C311" s="233"/>
      <c r="D311" s="218" t="s">
        <v>207</v>
      </c>
      <c r="E311" s="234" t="s">
        <v>21</v>
      </c>
      <c r="F311" s="235" t="s">
        <v>809</v>
      </c>
      <c r="G311" s="233"/>
      <c r="H311" s="236">
        <v>404.062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AT311" s="242" t="s">
        <v>207</v>
      </c>
      <c r="AU311" s="242" t="s">
        <v>79</v>
      </c>
      <c r="AV311" s="13" t="s">
        <v>79</v>
      </c>
      <c r="AW311" s="13" t="s">
        <v>33</v>
      </c>
      <c r="AX311" s="13" t="s">
        <v>77</v>
      </c>
      <c r="AY311" s="242" t="s">
        <v>195</v>
      </c>
    </row>
    <row r="312" spans="2:51" s="13" customFormat="1" ht="13.5">
      <c r="B312" s="232"/>
      <c r="C312" s="233"/>
      <c r="D312" s="245" t="s">
        <v>207</v>
      </c>
      <c r="E312" s="233"/>
      <c r="F312" s="257" t="s">
        <v>1033</v>
      </c>
      <c r="G312" s="233"/>
      <c r="H312" s="258">
        <v>12121.86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207</v>
      </c>
      <c r="AU312" s="242" t="s">
        <v>79</v>
      </c>
      <c r="AV312" s="13" t="s">
        <v>79</v>
      </c>
      <c r="AW312" s="13" t="s">
        <v>6</v>
      </c>
      <c r="AX312" s="13" t="s">
        <v>77</v>
      </c>
      <c r="AY312" s="242" t="s">
        <v>195</v>
      </c>
    </row>
    <row r="313" spans="2:65" s="1" customFormat="1" ht="31.5" customHeight="1">
      <c r="B313" s="42"/>
      <c r="C313" s="206" t="s">
        <v>515</v>
      </c>
      <c r="D313" s="206" t="s">
        <v>198</v>
      </c>
      <c r="E313" s="207" t="s">
        <v>1034</v>
      </c>
      <c r="F313" s="208" t="s">
        <v>1035</v>
      </c>
      <c r="G313" s="209" t="s">
        <v>250</v>
      </c>
      <c r="H313" s="210">
        <v>404.062</v>
      </c>
      <c r="I313" s="211"/>
      <c r="J313" s="212">
        <f>ROUND(I313*H313,2)</f>
        <v>0</v>
      </c>
      <c r="K313" s="208" t="s">
        <v>202</v>
      </c>
      <c r="L313" s="62"/>
      <c r="M313" s="213" t="s">
        <v>21</v>
      </c>
      <c r="N313" s="214" t="s">
        <v>41</v>
      </c>
      <c r="O313" s="43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AR313" s="25" t="s">
        <v>203</v>
      </c>
      <c r="AT313" s="25" t="s">
        <v>198</v>
      </c>
      <c r="AU313" s="25" t="s">
        <v>79</v>
      </c>
      <c r="AY313" s="25" t="s">
        <v>195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25" t="s">
        <v>77</v>
      </c>
      <c r="BK313" s="217">
        <f>ROUND(I313*H313,2)</f>
        <v>0</v>
      </c>
      <c r="BL313" s="25" t="s">
        <v>203</v>
      </c>
      <c r="BM313" s="25" t="s">
        <v>1036</v>
      </c>
    </row>
    <row r="314" spans="2:47" s="1" customFormat="1" ht="27">
      <c r="B314" s="42"/>
      <c r="C314" s="64"/>
      <c r="D314" s="218" t="s">
        <v>205</v>
      </c>
      <c r="E314" s="64"/>
      <c r="F314" s="219" t="s">
        <v>1037</v>
      </c>
      <c r="G314" s="64"/>
      <c r="H314" s="64"/>
      <c r="I314" s="174"/>
      <c r="J314" s="64"/>
      <c r="K314" s="64"/>
      <c r="L314" s="62"/>
      <c r="M314" s="220"/>
      <c r="N314" s="43"/>
      <c r="O314" s="43"/>
      <c r="P314" s="43"/>
      <c r="Q314" s="43"/>
      <c r="R314" s="43"/>
      <c r="S314" s="43"/>
      <c r="T314" s="79"/>
      <c r="AT314" s="25" t="s">
        <v>205</v>
      </c>
      <c r="AU314" s="25" t="s">
        <v>79</v>
      </c>
    </row>
    <row r="315" spans="2:51" s="13" customFormat="1" ht="13.5">
      <c r="B315" s="232"/>
      <c r="C315" s="233"/>
      <c r="D315" s="245" t="s">
        <v>207</v>
      </c>
      <c r="E315" s="256" t="s">
        <v>21</v>
      </c>
      <c r="F315" s="257" t="s">
        <v>809</v>
      </c>
      <c r="G315" s="233"/>
      <c r="H315" s="258">
        <v>404.062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AT315" s="242" t="s">
        <v>207</v>
      </c>
      <c r="AU315" s="242" t="s">
        <v>79</v>
      </c>
      <c r="AV315" s="13" t="s">
        <v>79</v>
      </c>
      <c r="AW315" s="13" t="s">
        <v>33</v>
      </c>
      <c r="AX315" s="13" t="s">
        <v>77</v>
      </c>
      <c r="AY315" s="242" t="s">
        <v>195</v>
      </c>
    </row>
    <row r="316" spans="2:65" s="1" customFormat="1" ht="22.5" customHeight="1">
      <c r="B316" s="42"/>
      <c r="C316" s="206" t="s">
        <v>521</v>
      </c>
      <c r="D316" s="206" t="s">
        <v>198</v>
      </c>
      <c r="E316" s="207" t="s">
        <v>1038</v>
      </c>
      <c r="F316" s="208" t="s">
        <v>1039</v>
      </c>
      <c r="G316" s="209" t="s">
        <v>250</v>
      </c>
      <c r="H316" s="210">
        <v>404.062</v>
      </c>
      <c r="I316" s="211"/>
      <c r="J316" s="212">
        <f>ROUND(I316*H316,2)</f>
        <v>0</v>
      </c>
      <c r="K316" s="208" t="s">
        <v>202</v>
      </c>
      <c r="L316" s="62"/>
      <c r="M316" s="213" t="s">
        <v>21</v>
      </c>
      <c r="N316" s="214" t="s">
        <v>41</v>
      </c>
      <c r="O316" s="43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AR316" s="25" t="s">
        <v>203</v>
      </c>
      <c r="AT316" s="25" t="s">
        <v>198</v>
      </c>
      <c r="AU316" s="25" t="s">
        <v>79</v>
      </c>
      <c r="AY316" s="25" t="s">
        <v>195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77</v>
      </c>
      <c r="BK316" s="217">
        <f>ROUND(I316*H316,2)</f>
        <v>0</v>
      </c>
      <c r="BL316" s="25" t="s">
        <v>203</v>
      </c>
      <c r="BM316" s="25" t="s">
        <v>1040</v>
      </c>
    </row>
    <row r="317" spans="2:47" s="1" customFormat="1" ht="13.5">
      <c r="B317" s="42"/>
      <c r="C317" s="64"/>
      <c r="D317" s="218" t="s">
        <v>205</v>
      </c>
      <c r="E317" s="64"/>
      <c r="F317" s="219" t="s">
        <v>1041</v>
      </c>
      <c r="G317" s="64"/>
      <c r="H317" s="64"/>
      <c r="I317" s="174"/>
      <c r="J317" s="64"/>
      <c r="K317" s="64"/>
      <c r="L317" s="62"/>
      <c r="M317" s="220"/>
      <c r="N317" s="43"/>
      <c r="O317" s="43"/>
      <c r="P317" s="43"/>
      <c r="Q317" s="43"/>
      <c r="R317" s="43"/>
      <c r="S317" s="43"/>
      <c r="T317" s="79"/>
      <c r="AT317" s="25" t="s">
        <v>205</v>
      </c>
      <c r="AU317" s="25" t="s">
        <v>79</v>
      </c>
    </row>
    <row r="318" spans="2:51" s="13" customFormat="1" ht="13.5">
      <c r="B318" s="232"/>
      <c r="C318" s="233"/>
      <c r="D318" s="245" t="s">
        <v>207</v>
      </c>
      <c r="E318" s="256" t="s">
        <v>21</v>
      </c>
      <c r="F318" s="257" t="s">
        <v>809</v>
      </c>
      <c r="G318" s="233"/>
      <c r="H318" s="258">
        <v>404.062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207</v>
      </c>
      <c r="AU318" s="242" t="s">
        <v>79</v>
      </c>
      <c r="AV318" s="13" t="s">
        <v>79</v>
      </c>
      <c r="AW318" s="13" t="s">
        <v>33</v>
      </c>
      <c r="AX318" s="13" t="s">
        <v>77</v>
      </c>
      <c r="AY318" s="242" t="s">
        <v>195</v>
      </c>
    </row>
    <row r="319" spans="2:65" s="1" customFormat="1" ht="22.5" customHeight="1">
      <c r="B319" s="42"/>
      <c r="C319" s="206" t="s">
        <v>526</v>
      </c>
      <c r="D319" s="206" t="s">
        <v>198</v>
      </c>
      <c r="E319" s="207" t="s">
        <v>1042</v>
      </c>
      <c r="F319" s="208" t="s">
        <v>1043</v>
      </c>
      <c r="G319" s="209" t="s">
        <v>250</v>
      </c>
      <c r="H319" s="210">
        <v>12121.86</v>
      </c>
      <c r="I319" s="211"/>
      <c r="J319" s="212">
        <f>ROUND(I319*H319,2)</f>
        <v>0</v>
      </c>
      <c r="K319" s="208" t="s">
        <v>202</v>
      </c>
      <c r="L319" s="62"/>
      <c r="M319" s="213" t="s">
        <v>21</v>
      </c>
      <c r="N319" s="214" t="s">
        <v>41</v>
      </c>
      <c r="O319" s="43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AR319" s="25" t="s">
        <v>203</v>
      </c>
      <c r="AT319" s="25" t="s">
        <v>198</v>
      </c>
      <c r="AU319" s="25" t="s">
        <v>79</v>
      </c>
      <c r="AY319" s="25" t="s">
        <v>195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25" t="s">
        <v>77</v>
      </c>
      <c r="BK319" s="217">
        <f>ROUND(I319*H319,2)</f>
        <v>0</v>
      </c>
      <c r="BL319" s="25" t="s">
        <v>203</v>
      </c>
      <c r="BM319" s="25" t="s">
        <v>1044</v>
      </c>
    </row>
    <row r="320" spans="2:47" s="1" customFormat="1" ht="13.5">
      <c r="B320" s="42"/>
      <c r="C320" s="64"/>
      <c r="D320" s="218" t="s">
        <v>205</v>
      </c>
      <c r="E320" s="64"/>
      <c r="F320" s="219" t="s">
        <v>1045</v>
      </c>
      <c r="G320" s="64"/>
      <c r="H320" s="64"/>
      <c r="I320" s="174"/>
      <c r="J320" s="64"/>
      <c r="K320" s="64"/>
      <c r="L320" s="62"/>
      <c r="M320" s="220"/>
      <c r="N320" s="43"/>
      <c r="O320" s="43"/>
      <c r="P320" s="43"/>
      <c r="Q320" s="43"/>
      <c r="R320" s="43"/>
      <c r="S320" s="43"/>
      <c r="T320" s="79"/>
      <c r="AT320" s="25" t="s">
        <v>205</v>
      </c>
      <c r="AU320" s="25" t="s">
        <v>79</v>
      </c>
    </row>
    <row r="321" spans="2:51" s="13" customFormat="1" ht="13.5">
      <c r="B321" s="232"/>
      <c r="C321" s="233"/>
      <c r="D321" s="218" t="s">
        <v>207</v>
      </c>
      <c r="E321" s="234" t="s">
        <v>21</v>
      </c>
      <c r="F321" s="235" t="s">
        <v>809</v>
      </c>
      <c r="G321" s="233"/>
      <c r="H321" s="236">
        <v>404.062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207</v>
      </c>
      <c r="AU321" s="242" t="s">
        <v>79</v>
      </c>
      <c r="AV321" s="13" t="s">
        <v>79</v>
      </c>
      <c r="AW321" s="13" t="s">
        <v>33</v>
      </c>
      <c r="AX321" s="13" t="s">
        <v>77</v>
      </c>
      <c r="AY321" s="242" t="s">
        <v>195</v>
      </c>
    </row>
    <row r="322" spans="2:51" s="13" customFormat="1" ht="13.5">
      <c r="B322" s="232"/>
      <c r="C322" s="233"/>
      <c r="D322" s="245" t="s">
        <v>207</v>
      </c>
      <c r="E322" s="233"/>
      <c r="F322" s="257" t="s">
        <v>1033</v>
      </c>
      <c r="G322" s="233"/>
      <c r="H322" s="258">
        <v>12121.86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207</v>
      </c>
      <c r="AU322" s="242" t="s">
        <v>79</v>
      </c>
      <c r="AV322" s="13" t="s">
        <v>79</v>
      </c>
      <c r="AW322" s="13" t="s">
        <v>6</v>
      </c>
      <c r="AX322" s="13" t="s">
        <v>77</v>
      </c>
      <c r="AY322" s="242" t="s">
        <v>195</v>
      </c>
    </row>
    <row r="323" spans="2:65" s="1" customFormat="1" ht="22.5" customHeight="1">
      <c r="B323" s="42"/>
      <c r="C323" s="206" t="s">
        <v>531</v>
      </c>
      <c r="D323" s="206" t="s">
        <v>198</v>
      </c>
      <c r="E323" s="207" t="s">
        <v>1046</v>
      </c>
      <c r="F323" s="208" t="s">
        <v>1047</v>
      </c>
      <c r="G323" s="209" t="s">
        <v>250</v>
      </c>
      <c r="H323" s="210">
        <v>404.062</v>
      </c>
      <c r="I323" s="211"/>
      <c r="J323" s="212">
        <f>ROUND(I323*H323,2)</f>
        <v>0</v>
      </c>
      <c r="K323" s="208" t="s">
        <v>202</v>
      </c>
      <c r="L323" s="62"/>
      <c r="M323" s="213" t="s">
        <v>21</v>
      </c>
      <c r="N323" s="214" t="s">
        <v>41</v>
      </c>
      <c r="O323" s="43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AR323" s="25" t="s">
        <v>203</v>
      </c>
      <c r="AT323" s="25" t="s">
        <v>198</v>
      </c>
      <c r="AU323" s="25" t="s">
        <v>79</v>
      </c>
      <c r="AY323" s="25" t="s">
        <v>195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25" t="s">
        <v>77</v>
      </c>
      <c r="BK323" s="217">
        <f>ROUND(I323*H323,2)</f>
        <v>0</v>
      </c>
      <c r="BL323" s="25" t="s">
        <v>203</v>
      </c>
      <c r="BM323" s="25" t="s">
        <v>1048</v>
      </c>
    </row>
    <row r="324" spans="2:47" s="1" customFormat="1" ht="13.5">
      <c r="B324" s="42"/>
      <c r="C324" s="64"/>
      <c r="D324" s="218" t="s">
        <v>205</v>
      </c>
      <c r="E324" s="64"/>
      <c r="F324" s="219" t="s">
        <v>1049</v>
      </c>
      <c r="G324" s="64"/>
      <c r="H324" s="64"/>
      <c r="I324" s="174"/>
      <c r="J324" s="64"/>
      <c r="K324" s="64"/>
      <c r="L324" s="62"/>
      <c r="M324" s="220"/>
      <c r="N324" s="43"/>
      <c r="O324" s="43"/>
      <c r="P324" s="43"/>
      <c r="Q324" s="43"/>
      <c r="R324" s="43"/>
      <c r="S324" s="43"/>
      <c r="T324" s="79"/>
      <c r="AT324" s="25" t="s">
        <v>205</v>
      </c>
      <c r="AU324" s="25" t="s">
        <v>79</v>
      </c>
    </row>
    <row r="325" spans="2:51" s="13" customFormat="1" ht="13.5">
      <c r="B325" s="232"/>
      <c r="C325" s="233"/>
      <c r="D325" s="245" t="s">
        <v>207</v>
      </c>
      <c r="E325" s="256" t="s">
        <v>21</v>
      </c>
      <c r="F325" s="257" t="s">
        <v>809</v>
      </c>
      <c r="G325" s="233"/>
      <c r="H325" s="258">
        <v>404.062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207</v>
      </c>
      <c r="AU325" s="242" t="s">
        <v>79</v>
      </c>
      <c r="AV325" s="13" t="s">
        <v>79</v>
      </c>
      <c r="AW325" s="13" t="s">
        <v>33</v>
      </c>
      <c r="AX325" s="13" t="s">
        <v>77</v>
      </c>
      <c r="AY325" s="242" t="s">
        <v>195</v>
      </c>
    </row>
    <row r="326" spans="2:65" s="1" customFormat="1" ht="31.5" customHeight="1">
      <c r="B326" s="42"/>
      <c r="C326" s="206" t="s">
        <v>536</v>
      </c>
      <c r="D326" s="206" t="s">
        <v>198</v>
      </c>
      <c r="E326" s="207" t="s">
        <v>404</v>
      </c>
      <c r="F326" s="208" t="s">
        <v>405</v>
      </c>
      <c r="G326" s="209" t="s">
        <v>250</v>
      </c>
      <c r="H326" s="210">
        <v>136.79</v>
      </c>
      <c r="I326" s="211"/>
      <c r="J326" s="212">
        <f>ROUND(I326*H326,2)</f>
        <v>0</v>
      </c>
      <c r="K326" s="208" t="s">
        <v>202</v>
      </c>
      <c r="L326" s="62"/>
      <c r="M326" s="213" t="s">
        <v>21</v>
      </c>
      <c r="N326" s="214" t="s">
        <v>41</v>
      </c>
      <c r="O326" s="43"/>
      <c r="P326" s="215">
        <f>O326*H326</f>
        <v>0</v>
      </c>
      <c r="Q326" s="215">
        <v>0.00013</v>
      </c>
      <c r="R326" s="215">
        <f>Q326*H326</f>
        <v>0.0177827</v>
      </c>
      <c r="S326" s="215">
        <v>0</v>
      </c>
      <c r="T326" s="216">
        <f>S326*H326</f>
        <v>0</v>
      </c>
      <c r="AR326" s="25" t="s">
        <v>203</v>
      </c>
      <c r="AT326" s="25" t="s">
        <v>198</v>
      </c>
      <c r="AU326" s="25" t="s">
        <v>79</v>
      </c>
      <c r="AY326" s="25" t="s">
        <v>195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25" t="s">
        <v>77</v>
      </c>
      <c r="BK326" s="217">
        <f>ROUND(I326*H326,2)</f>
        <v>0</v>
      </c>
      <c r="BL326" s="25" t="s">
        <v>203</v>
      </c>
      <c r="BM326" s="25" t="s">
        <v>1050</v>
      </c>
    </row>
    <row r="327" spans="2:47" s="1" customFormat="1" ht="27">
      <c r="B327" s="42"/>
      <c r="C327" s="64"/>
      <c r="D327" s="218" t="s">
        <v>205</v>
      </c>
      <c r="E327" s="64"/>
      <c r="F327" s="219" t="s">
        <v>407</v>
      </c>
      <c r="G327" s="64"/>
      <c r="H327" s="64"/>
      <c r="I327" s="174"/>
      <c r="J327" s="64"/>
      <c r="K327" s="64"/>
      <c r="L327" s="62"/>
      <c r="M327" s="220"/>
      <c r="N327" s="43"/>
      <c r="O327" s="43"/>
      <c r="P327" s="43"/>
      <c r="Q327" s="43"/>
      <c r="R327" s="43"/>
      <c r="S327" s="43"/>
      <c r="T327" s="79"/>
      <c r="AT327" s="25" t="s">
        <v>205</v>
      </c>
      <c r="AU327" s="25" t="s">
        <v>79</v>
      </c>
    </row>
    <row r="328" spans="2:51" s="13" customFormat="1" ht="13.5">
      <c r="B328" s="232"/>
      <c r="C328" s="233"/>
      <c r="D328" s="245" t="s">
        <v>207</v>
      </c>
      <c r="E328" s="256" t="s">
        <v>21</v>
      </c>
      <c r="F328" s="257" t="s">
        <v>914</v>
      </c>
      <c r="G328" s="233"/>
      <c r="H328" s="258">
        <v>136.79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207</v>
      </c>
      <c r="AU328" s="242" t="s">
        <v>79</v>
      </c>
      <c r="AV328" s="13" t="s">
        <v>79</v>
      </c>
      <c r="AW328" s="13" t="s">
        <v>33</v>
      </c>
      <c r="AX328" s="13" t="s">
        <v>77</v>
      </c>
      <c r="AY328" s="242" t="s">
        <v>195</v>
      </c>
    </row>
    <row r="329" spans="2:65" s="1" customFormat="1" ht="31.5" customHeight="1">
      <c r="B329" s="42"/>
      <c r="C329" s="206" t="s">
        <v>544</v>
      </c>
      <c r="D329" s="206" t="s">
        <v>198</v>
      </c>
      <c r="E329" s="207" t="s">
        <v>1051</v>
      </c>
      <c r="F329" s="208" t="s">
        <v>1052</v>
      </c>
      <c r="G329" s="209" t="s">
        <v>250</v>
      </c>
      <c r="H329" s="210">
        <v>10.1</v>
      </c>
      <c r="I329" s="211"/>
      <c r="J329" s="212">
        <f>ROUND(I329*H329,2)</f>
        <v>0</v>
      </c>
      <c r="K329" s="208" t="s">
        <v>202</v>
      </c>
      <c r="L329" s="62"/>
      <c r="M329" s="213" t="s">
        <v>21</v>
      </c>
      <c r="N329" s="214" t="s">
        <v>41</v>
      </c>
      <c r="O329" s="43"/>
      <c r="P329" s="215">
        <f>O329*H329</f>
        <v>0</v>
      </c>
      <c r="Q329" s="215">
        <v>0.00021</v>
      </c>
      <c r="R329" s="215">
        <f>Q329*H329</f>
        <v>0.002121</v>
      </c>
      <c r="S329" s="215">
        <v>0</v>
      </c>
      <c r="T329" s="216">
        <f>S329*H329</f>
        <v>0</v>
      </c>
      <c r="AR329" s="25" t="s">
        <v>203</v>
      </c>
      <c r="AT329" s="25" t="s">
        <v>198</v>
      </c>
      <c r="AU329" s="25" t="s">
        <v>79</v>
      </c>
      <c r="AY329" s="25" t="s">
        <v>195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77</v>
      </c>
      <c r="BK329" s="217">
        <f>ROUND(I329*H329,2)</f>
        <v>0</v>
      </c>
      <c r="BL329" s="25" t="s">
        <v>203</v>
      </c>
      <c r="BM329" s="25" t="s">
        <v>1053</v>
      </c>
    </row>
    <row r="330" spans="2:47" s="1" customFormat="1" ht="27">
      <c r="B330" s="42"/>
      <c r="C330" s="64"/>
      <c r="D330" s="218" t="s">
        <v>205</v>
      </c>
      <c r="E330" s="64"/>
      <c r="F330" s="219" t="s">
        <v>1054</v>
      </c>
      <c r="G330" s="64"/>
      <c r="H330" s="64"/>
      <c r="I330" s="174"/>
      <c r="J330" s="64"/>
      <c r="K330" s="64"/>
      <c r="L330" s="62"/>
      <c r="M330" s="220"/>
      <c r="N330" s="43"/>
      <c r="O330" s="43"/>
      <c r="P330" s="43"/>
      <c r="Q330" s="43"/>
      <c r="R330" s="43"/>
      <c r="S330" s="43"/>
      <c r="T330" s="79"/>
      <c r="AT330" s="25" t="s">
        <v>205</v>
      </c>
      <c r="AU330" s="25" t="s">
        <v>79</v>
      </c>
    </row>
    <row r="331" spans="2:51" s="13" customFormat="1" ht="13.5">
      <c r="B331" s="232"/>
      <c r="C331" s="233"/>
      <c r="D331" s="245" t="s">
        <v>207</v>
      </c>
      <c r="E331" s="256" t="s">
        <v>21</v>
      </c>
      <c r="F331" s="257" t="s">
        <v>1055</v>
      </c>
      <c r="G331" s="233"/>
      <c r="H331" s="258">
        <v>10.1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AT331" s="242" t="s">
        <v>207</v>
      </c>
      <c r="AU331" s="242" t="s">
        <v>79</v>
      </c>
      <c r="AV331" s="13" t="s">
        <v>79</v>
      </c>
      <c r="AW331" s="13" t="s">
        <v>33</v>
      </c>
      <c r="AX331" s="13" t="s">
        <v>77</v>
      </c>
      <c r="AY331" s="242" t="s">
        <v>195</v>
      </c>
    </row>
    <row r="332" spans="2:65" s="1" customFormat="1" ht="22.5" customHeight="1">
      <c r="B332" s="42"/>
      <c r="C332" s="206" t="s">
        <v>549</v>
      </c>
      <c r="D332" s="206" t="s">
        <v>198</v>
      </c>
      <c r="E332" s="207" t="s">
        <v>409</v>
      </c>
      <c r="F332" s="208" t="s">
        <v>410</v>
      </c>
      <c r="G332" s="209" t="s">
        <v>250</v>
      </c>
      <c r="H332" s="210">
        <v>136.46</v>
      </c>
      <c r="I332" s="211"/>
      <c r="J332" s="212">
        <f>ROUND(I332*H332,2)</f>
        <v>0</v>
      </c>
      <c r="K332" s="208" t="s">
        <v>202</v>
      </c>
      <c r="L332" s="62"/>
      <c r="M332" s="213" t="s">
        <v>21</v>
      </c>
      <c r="N332" s="214" t="s">
        <v>41</v>
      </c>
      <c r="O332" s="43"/>
      <c r="P332" s="215">
        <f>O332*H332</f>
        <v>0</v>
      </c>
      <c r="Q332" s="215">
        <v>4E-05</v>
      </c>
      <c r="R332" s="215">
        <f>Q332*H332</f>
        <v>0.0054584</v>
      </c>
      <c r="S332" s="215">
        <v>0</v>
      </c>
      <c r="T332" s="216">
        <f>S332*H332</f>
        <v>0</v>
      </c>
      <c r="AR332" s="25" t="s">
        <v>203</v>
      </c>
      <c r="AT332" s="25" t="s">
        <v>198</v>
      </c>
      <c r="AU332" s="25" t="s">
        <v>79</v>
      </c>
      <c r="AY332" s="25" t="s">
        <v>195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25" t="s">
        <v>77</v>
      </c>
      <c r="BK332" s="217">
        <f>ROUND(I332*H332,2)</f>
        <v>0</v>
      </c>
      <c r="BL332" s="25" t="s">
        <v>203</v>
      </c>
      <c r="BM332" s="25" t="s">
        <v>1056</v>
      </c>
    </row>
    <row r="333" spans="2:47" s="1" customFormat="1" ht="54">
      <c r="B333" s="42"/>
      <c r="C333" s="64"/>
      <c r="D333" s="218" t="s">
        <v>205</v>
      </c>
      <c r="E333" s="64"/>
      <c r="F333" s="219" t="s">
        <v>412</v>
      </c>
      <c r="G333" s="64"/>
      <c r="H333" s="64"/>
      <c r="I333" s="174"/>
      <c r="J333" s="64"/>
      <c r="K333" s="64"/>
      <c r="L333" s="62"/>
      <c r="M333" s="220"/>
      <c r="N333" s="43"/>
      <c r="O333" s="43"/>
      <c r="P333" s="43"/>
      <c r="Q333" s="43"/>
      <c r="R333" s="43"/>
      <c r="S333" s="43"/>
      <c r="T333" s="79"/>
      <c r="AT333" s="25" t="s">
        <v>205</v>
      </c>
      <c r="AU333" s="25" t="s">
        <v>79</v>
      </c>
    </row>
    <row r="334" spans="2:51" s="13" customFormat="1" ht="13.5">
      <c r="B334" s="232"/>
      <c r="C334" s="233"/>
      <c r="D334" s="245" t="s">
        <v>207</v>
      </c>
      <c r="E334" s="256" t="s">
        <v>21</v>
      </c>
      <c r="F334" s="257" t="s">
        <v>1057</v>
      </c>
      <c r="G334" s="233"/>
      <c r="H334" s="258">
        <v>136.46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207</v>
      </c>
      <c r="AU334" s="242" t="s">
        <v>79</v>
      </c>
      <c r="AV334" s="13" t="s">
        <v>79</v>
      </c>
      <c r="AW334" s="13" t="s">
        <v>33</v>
      </c>
      <c r="AX334" s="13" t="s">
        <v>77</v>
      </c>
      <c r="AY334" s="242" t="s">
        <v>195</v>
      </c>
    </row>
    <row r="335" spans="2:65" s="1" customFormat="1" ht="22.5" customHeight="1">
      <c r="B335" s="42"/>
      <c r="C335" s="206" t="s">
        <v>554</v>
      </c>
      <c r="D335" s="206" t="s">
        <v>198</v>
      </c>
      <c r="E335" s="207" t="s">
        <v>1058</v>
      </c>
      <c r="F335" s="208" t="s">
        <v>1059</v>
      </c>
      <c r="G335" s="209" t="s">
        <v>214</v>
      </c>
      <c r="H335" s="210">
        <v>28</v>
      </c>
      <c r="I335" s="211"/>
      <c r="J335" s="212">
        <f>ROUND(I335*H335,2)</f>
        <v>0</v>
      </c>
      <c r="K335" s="208" t="s">
        <v>202</v>
      </c>
      <c r="L335" s="62"/>
      <c r="M335" s="213" t="s">
        <v>21</v>
      </c>
      <c r="N335" s="214" t="s">
        <v>41</v>
      </c>
      <c r="O335" s="43"/>
      <c r="P335" s="215">
        <f>O335*H335</f>
        <v>0</v>
      </c>
      <c r="Q335" s="215">
        <v>1E-05</v>
      </c>
      <c r="R335" s="215">
        <f>Q335*H335</f>
        <v>0.00028000000000000003</v>
      </c>
      <c r="S335" s="215">
        <v>0</v>
      </c>
      <c r="T335" s="216">
        <f>S335*H335</f>
        <v>0</v>
      </c>
      <c r="AR335" s="25" t="s">
        <v>203</v>
      </c>
      <c r="AT335" s="25" t="s">
        <v>198</v>
      </c>
      <c r="AU335" s="25" t="s">
        <v>79</v>
      </c>
      <c r="AY335" s="25" t="s">
        <v>195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5" t="s">
        <v>77</v>
      </c>
      <c r="BK335" s="217">
        <f>ROUND(I335*H335,2)</f>
        <v>0</v>
      </c>
      <c r="BL335" s="25" t="s">
        <v>203</v>
      </c>
      <c r="BM335" s="25" t="s">
        <v>1060</v>
      </c>
    </row>
    <row r="336" spans="2:47" s="1" customFormat="1" ht="27">
      <c r="B336" s="42"/>
      <c r="C336" s="64"/>
      <c r="D336" s="218" t="s">
        <v>205</v>
      </c>
      <c r="E336" s="64"/>
      <c r="F336" s="219" t="s">
        <v>1061</v>
      </c>
      <c r="G336" s="64"/>
      <c r="H336" s="64"/>
      <c r="I336" s="174"/>
      <c r="J336" s="64"/>
      <c r="K336" s="64"/>
      <c r="L336" s="62"/>
      <c r="M336" s="220"/>
      <c r="N336" s="43"/>
      <c r="O336" s="43"/>
      <c r="P336" s="43"/>
      <c r="Q336" s="43"/>
      <c r="R336" s="43"/>
      <c r="S336" s="43"/>
      <c r="T336" s="79"/>
      <c r="AT336" s="25" t="s">
        <v>205</v>
      </c>
      <c r="AU336" s="25" t="s">
        <v>79</v>
      </c>
    </row>
    <row r="337" spans="2:51" s="13" customFormat="1" ht="13.5">
      <c r="B337" s="232"/>
      <c r="C337" s="233"/>
      <c r="D337" s="245" t="s">
        <v>207</v>
      </c>
      <c r="E337" s="256" t="s">
        <v>21</v>
      </c>
      <c r="F337" s="257" t="s">
        <v>1062</v>
      </c>
      <c r="G337" s="233"/>
      <c r="H337" s="258">
        <v>28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AT337" s="242" t="s">
        <v>207</v>
      </c>
      <c r="AU337" s="242" t="s">
        <v>79</v>
      </c>
      <c r="AV337" s="13" t="s">
        <v>79</v>
      </c>
      <c r="AW337" s="13" t="s">
        <v>33</v>
      </c>
      <c r="AX337" s="13" t="s">
        <v>77</v>
      </c>
      <c r="AY337" s="242" t="s">
        <v>195</v>
      </c>
    </row>
    <row r="338" spans="2:65" s="1" customFormat="1" ht="22.5" customHeight="1">
      <c r="B338" s="42"/>
      <c r="C338" s="206" t="s">
        <v>559</v>
      </c>
      <c r="D338" s="206" t="s">
        <v>198</v>
      </c>
      <c r="E338" s="207" t="s">
        <v>1063</v>
      </c>
      <c r="F338" s="208" t="s">
        <v>1064</v>
      </c>
      <c r="G338" s="209" t="s">
        <v>201</v>
      </c>
      <c r="H338" s="210">
        <v>9.855</v>
      </c>
      <c r="I338" s="211"/>
      <c r="J338" s="212">
        <f>ROUND(I338*H338,2)</f>
        <v>0</v>
      </c>
      <c r="K338" s="208" t="s">
        <v>202</v>
      </c>
      <c r="L338" s="62"/>
      <c r="M338" s="213" t="s">
        <v>21</v>
      </c>
      <c r="N338" s="214" t="s">
        <v>41</v>
      </c>
      <c r="O338" s="43"/>
      <c r="P338" s="215">
        <f>O338*H338</f>
        <v>0</v>
      </c>
      <c r="Q338" s="215">
        <v>0</v>
      </c>
      <c r="R338" s="215">
        <f>Q338*H338</f>
        <v>0</v>
      </c>
      <c r="S338" s="215">
        <v>2.1</v>
      </c>
      <c r="T338" s="216">
        <f>S338*H338</f>
        <v>20.695500000000003</v>
      </c>
      <c r="AR338" s="25" t="s">
        <v>203</v>
      </c>
      <c r="AT338" s="25" t="s">
        <v>198</v>
      </c>
      <c r="AU338" s="25" t="s">
        <v>79</v>
      </c>
      <c r="AY338" s="25" t="s">
        <v>195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77</v>
      </c>
      <c r="BK338" s="217">
        <f>ROUND(I338*H338,2)</f>
        <v>0</v>
      </c>
      <c r="BL338" s="25" t="s">
        <v>203</v>
      </c>
      <c r="BM338" s="25" t="s">
        <v>1065</v>
      </c>
    </row>
    <row r="339" spans="2:47" s="1" customFormat="1" ht="27">
      <c r="B339" s="42"/>
      <c r="C339" s="64"/>
      <c r="D339" s="218" t="s">
        <v>205</v>
      </c>
      <c r="E339" s="64"/>
      <c r="F339" s="219" t="s">
        <v>1066</v>
      </c>
      <c r="G339" s="64"/>
      <c r="H339" s="64"/>
      <c r="I339" s="174"/>
      <c r="J339" s="64"/>
      <c r="K339" s="64"/>
      <c r="L339" s="62"/>
      <c r="M339" s="220"/>
      <c r="N339" s="43"/>
      <c r="O339" s="43"/>
      <c r="P339" s="43"/>
      <c r="Q339" s="43"/>
      <c r="R339" s="43"/>
      <c r="S339" s="43"/>
      <c r="T339" s="79"/>
      <c r="AT339" s="25" t="s">
        <v>205</v>
      </c>
      <c r="AU339" s="25" t="s">
        <v>79</v>
      </c>
    </row>
    <row r="340" spans="2:51" s="12" customFormat="1" ht="13.5">
      <c r="B340" s="221"/>
      <c r="C340" s="222"/>
      <c r="D340" s="218" t="s">
        <v>207</v>
      </c>
      <c r="E340" s="223" t="s">
        <v>21</v>
      </c>
      <c r="F340" s="224" t="s">
        <v>1067</v>
      </c>
      <c r="G340" s="222"/>
      <c r="H340" s="225" t="s">
        <v>21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207</v>
      </c>
      <c r="AU340" s="231" t="s">
        <v>79</v>
      </c>
      <c r="AV340" s="12" t="s">
        <v>77</v>
      </c>
      <c r="AW340" s="12" t="s">
        <v>33</v>
      </c>
      <c r="AX340" s="12" t="s">
        <v>70</v>
      </c>
      <c r="AY340" s="231" t="s">
        <v>195</v>
      </c>
    </row>
    <row r="341" spans="2:51" s="13" customFormat="1" ht="13.5">
      <c r="B341" s="232"/>
      <c r="C341" s="233"/>
      <c r="D341" s="245" t="s">
        <v>207</v>
      </c>
      <c r="E341" s="256" t="s">
        <v>21</v>
      </c>
      <c r="F341" s="257" t="s">
        <v>1068</v>
      </c>
      <c r="G341" s="233"/>
      <c r="H341" s="258">
        <v>9.855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AT341" s="242" t="s">
        <v>207</v>
      </c>
      <c r="AU341" s="242" t="s">
        <v>79</v>
      </c>
      <c r="AV341" s="13" t="s">
        <v>79</v>
      </c>
      <c r="AW341" s="13" t="s">
        <v>33</v>
      </c>
      <c r="AX341" s="13" t="s">
        <v>77</v>
      </c>
      <c r="AY341" s="242" t="s">
        <v>195</v>
      </c>
    </row>
    <row r="342" spans="2:65" s="1" customFormat="1" ht="22.5" customHeight="1">
      <c r="B342" s="42"/>
      <c r="C342" s="206" t="s">
        <v>564</v>
      </c>
      <c r="D342" s="206" t="s">
        <v>198</v>
      </c>
      <c r="E342" s="207" t="s">
        <v>1069</v>
      </c>
      <c r="F342" s="208" t="s">
        <v>1070</v>
      </c>
      <c r="G342" s="209" t="s">
        <v>250</v>
      </c>
      <c r="H342" s="210">
        <v>54.033</v>
      </c>
      <c r="I342" s="211"/>
      <c r="J342" s="212">
        <f>ROUND(I342*H342,2)</f>
        <v>0</v>
      </c>
      <c r="K342" s="208" t="s">
        <v>202</v>
      </c>
      <c r="L342" s="62"/>
      <c r="M342" s="213" t="s">
        <v>21</v>
      </c>
      <c r="N342" s="214" t="s">
        <v>41</v>
      </c>
      <c r="O342" s="43"/>
      <c r="P342" s="215">
        <f>O342*H342</f>
        <v>0</v>
      </c>
      <c r="Q342" s="215">
        <v>0</v>
      </c>
      <c r="R342" s="215">
        <f>Q342*H342</f>
        <v>0</v>
      </c>
      <c r="S342" s="215">
        <v>0.033</v>
      </c>
      <c r="T342" s="216">
        <f>S342*H342</f>
        <v>1.7830890000000001</v>
      </c>
      <c r="AR342" s="25" t="s">
        <v>203</v>
      </c>
      <c r="AT342" s="25" t="s">
        <v>198</v>
      </c>
      <c r="AU342" s="25" t="s">
        <v>79</v>
      </c>
      <c r="AY342" s="25" t="s">
        <v>195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25" t="s">
        <v>77</v>
      </c>
      <c r="BK342" s="217">
        <f>ROUND(I342*H342,2)</f>
        <v>0</v>
      </c>
      <c r="BL342" s="25" t="s">
        <v>203</v>
      </c>
      <c r="BM342" s="25" t="s">
        <v>1071</v>
      </c>
    </row>
    <row r="343" spans="2:47" s="1" customFormat="1" ht="27">
      <c r="B343" s="42"/>
      <c r="C343" s="64"/>
      <c r="D343" s="218" t="s">
        <v>205</v>
      </c>
      <c r="E343" s="64"/>
      <c r="F343" s="219" t="s">
        <v>1072</v>
      </c>
      <c r="G343" s="64"/>
      <c r="H343" s="64"/>
      <c r="I343" s="174"/>
      <c r="J343" s="64"/>
      <c r="K343" s="64"/>
      <c r="L343" s="62"/>
      <c r="M343" s="220"/>
      <c r="N343" s="43"/>
      <c r="O343" s="43"/>
      <c r="P343" s="43"/>
      <c r="Q343" s="43"/>
      <c r="R343" s="43"/>
      <c r="S343" s="43"/>
      <c r="T343" s="79"/>
      <c r="AT343" s="25" t="s">
        <v>205</v>
      </c>
      <c r="AU343" s="25" t="s">
        <v>79</v>
      </c>
    </row>
    <row r="344" spans="2:51" s="12" customFormat="1" ht="13.5">
      <c r="B344" s="221"/>
      <c r="C344" s="222"/>
      <c r="D344" s="218" t="s">
        <v>207</v>
      </c>
      <c r="E344" s="223" t="s">
        <v>21</v>
      </c>
      <c r="F344" s="224" t="s">
        <v>997</v>
      </c>
      <c r="G344" s="222"/>
      <c r="H344" s="225" t="s">
        <v>21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207</v>
      </c>
      <c r="AU344" s="231" t="s">
        <v>79</v>
      </c>
      <c r="AV344" s="12" t="s">
        <v>77</v>
      </c>
      <c r="AW344" s="12" t="s">
        <v>33</v>
      </c>
      <c r="AX344" s="12" t="s">
        <v>70</v>
      </c>
      <c r="AY344" s="231" t="s">
        <v>195</v>
      </c>
    </row>
    <row r="345" spans="2:51" s="13" customFormat="1" ht="27">
      <c r="B345" s="232"/>
      <c r="C345" s="233"/>
      <c r="D345" s="245" t="s">
        <v>207</v>
      </c>
      <c r="E345" s="256" t="s">
        <v>21</v>
      </c>
      <c r="F345" s="257" t="s">
        <v>998</v>
      </c>
      <c r="G345" s="233"/>
      <c r="H345" s="258">
        <v>54.033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207</v>
      </c>
      <c r="AU345" s="242" t="s">
        <v>79</v>
      </c>
      <c r="AV345" s="13" t="s">
        <v>79</v>
      </c>
      <c r="AW345" s="13" t="s">
        <v>33</v>
      </c>
      <c r="AX345" s="13" t="s">
        <v>77</v>
      </c>
      <c r="AY345" s="242" t="s">
        <v>195</v>
      </c>
    </row>
    <row r="346" spans="2:65" s="1" customFormat="1" ht="22.5" customHeight="1">
      <c r="B346" s="42"/>
      <c r="C346" s="206" t="s">
        <v>571</v>
      </c>
      <c r="D346" s="206" t="s">
        <v>198</v>
      </c>
      <c r="E346" s="207" t="s">
        <v>1073</v>
      </c>
      <c r="F346" s="208" t="s">
        <v>1074</v>
      </c>
      <c r="G346" s="209" t="s">
        <v>250</v>
      </c>
      <c r="H346" s="210">
        <v>4.41</v>
      </c>
      <c r="I346" s="211"/>
      <c r="J346" s="212">
        <f>ROUND(I346*H346,2)</f>
        <v>0</v>
      </c>
      <c r="K346" s="208" t="s">
        <v>202</v>
      </c>
      <c r="L346" s="62"/>
      <c r="M346" s="213" t="s">
        <v>21</v>
      </c>
      <c r="N346" s="214" t="s">
        <v>41</v>
      </c>
      <c r="O346" s="43"/>
      <c r="P346" s="215">
        <f>O346*H346</f>
        <v>0</v>
      </c>
      <c r="Q346" s="215">
        <v>0</v>
      </c>
      <c r="R346" s="215">
        <f>Q346*H346</f>
        <v>0</v>
      </c>
      <c r="S346" s="215">
        <v>0.034</v>
      </c>
      <c r="T346" s="216">
        <f>S346*H346</f>
        <v>0.14994000000000002</v>
      </c>
      <c r="AR346" s="25" t="s">
        <v>203</v>
      </c>
      <c r="AT346" s="25" t="s">
        <v>198</v>
      </c>
      <c r="AU346" s="25" t="s">
        <v>79</v>
      </c>
      <c r="AY346" s="25" t="s">
        <v>195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25" t="s">
        <v>77</v>
      </c>
      <c r="BK346" s="217">
        <f>ROUND(I346*H346,2)</f>
        <v>0</v>
      </c>
      <c r="BL346" s="25" t="s">
        <v>203</v>
      </c>
      <c r="BM346" s="25" t="s">
        <v>1075</v>
      </c>
    </row>
    <row r="347" spans="2:47" s="1" customFormat="1" ht="27">
      <c r="B347" s="42"/>
      <c r="C347" s="64"/>
      <c r="D347" s="218" t="s">
        <v>205</v>
      </c>
      <c r="E347" s="64"/>
      <c r="F347" s="219" t="s">
        <v>1076</v>
      </c>
      <c r="G347" s="64"/>
      <c r="H347" s="64"/>
      <c r="I347" s="174"/>
      <c r="J347" s="64"/>
      <c r="K347" s="64"/>
      <c r="L347" s="62"/>
      <c r="M347" s="220"/>
      <c r="N347" s="43"/>
      <c r="O347" s="43"/>
      <c r="P347" s="43"/>
      <c r="Q347" s="43"/>
      <c r="R347" s="43"/>
      <c r="S347" s="43"/>
      <c r="T347" s="79"/>
      <c r="AT347" s="25" t="s">
        <v>205</v>
      </c>
      <c r="AU347" s="25" t="s">
        <v>79</v>
      </c>
    </row>
    <row r="348" spans="2:51" s="13" customFormat="1" ht="13.5">
      <c r="B348" s="232"/>
      <c r="C348" s="233"/>
      <c r="D348" s="245" t="s">
        <v>207</v>
      </c>
      <c r="E348" s="256" t="s">
        <v>21</v>
      </c>
      <c r="F348" s="257" t="s">
        <v>1077</v>
      </c>
      <c r="G348" s="233"/>
      <c r="H348" s="258">
        <v>4.41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AT348" s="242" t="s">
        <v>207</v>
      </c>
      <c r="AU348" s="242" t="s">
        <v>79</v>
      </c>
      <c r="AV348" s="13" t="s">
        <v>79</v>
      </c>
      <c r="AW348" s="13" t="s">
        <v>33</v>
      </c>
      <c r="AX348" s="13" t="s">
        <v>77</v>
      </c>
      <c r="AY348" s="242" t="s">
        <v>195</v>
      </c>
    </row>
    <row r="349" spans="2:65" s="1" customFormat="1" ht="22.5" customHeight="1">
      <c r="B349" s="42"/>
      <c r="C349" s="206" t="s">
        <v>577</v>
      </c>
      <c r="D349" s="206" t="s">
        <v>198</v>
      </c>
      <c r="E349" s="207" t="s">
        <v>446</v>
      </c>
      <c r="F349" s="208" t="s">
        <v>447</v>
      </c>
      <c r="G349" s="209" t="s">
        <v>250</v>
      </c>
      <c r="H349" s="210">
        <v>2.2</v>
      </c>
      <c r="I349" s="211"/>
      <c r="J349" s="212">
        <f>ROUND(I349*H349,2)</f>
        <v>0</v>
      </c>
      <c r="K349" s="208" t="s">
        <v>202</v>
      </c>
      <c r="L349" s="62"/>
      <c r="M349" s="213" t="s">
        <v>21</v>
      </c>
      <c r="N349" s="214" t="s">
        <v>41</v>
      </c>
      <c r="O349" s="43"/>
      <c r="P349" s="215">
        <f>O349*H349</f>
        <v>0</v>
      </c>
      <c r="Q349" s="215">
        <v>0</v>
      </c>
      <c r="R349" s="215">
        <f>Q349*H349</f>
        <v>0</v>
      </c>
      <c r="S349" s="215">
        <v>0.063</v>
      </c>
      <c r="T349" s="216">
        <f>S349*H349</f>
        <v>0.1386</v>
      </c>
      <c r="AR349" s="25" t="s">
        <v>203</v>
      </c>
      <c r="AT349" s="25" t="s">
        <v>198</v>
      </c>
      <c r="AU349" s="25" t="s">
        <v>79</v>
      </c>
      <c r="AY349" s="25" t="s">
        <v>195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25" t="s">
        <v>77</v>
      </c>
      <c r="BK349" s="217">
        <f>ROUND(I349*H349,2)</f>
        <v>0</v>
      </c>
      <c r="BL349" s="25" t="s">
        <v>203</v>
      </c>
      <c r="BM349" s="25" t="s">
        <v>1078</v>
      </c>
    </row>
    <row r="350" spans="2:47" s="1" customFormat="1" ht="27">
      <c r="B350" s="42"/>
      <c r="C350" s="64"/>
      <c r="D350" s="218" t="s">
        <v>205</v>
      </c>
      <c r="E350" s="64"/>
      <c r="F350" s="219" t="s">
        <v>449</v>
      </c>
      <c r="G350" s="64"/>
      <c r="H350" s="64"/>
      <c r="I350" s="174"/>
      <c r="J350" s="64"/>
      <c r="K350" s="64"/>
      <c r="L350" s="62"/>
      <c r="M350" s="220"/>
      <c r="N350" s="43"/>
      <c r="O350" s="43"/>
      <c r="P350" s="43"/>
      <c r="Q350" s="43"/>
      <c r="R350" s="43"/>
      <c r="S350" s="43"/>
      <c r="T350" s="79"/>
      <c r="AT350" s="25" t="s">
        <v>205</v>
      </c>
      <c r="AU350" s="25" t="s">
        <v>79</v>
      </c>
    </row>
    <row r="351" spans="2:51" s="13" customFormat="1" ht="13.5">
      <c r="B351" s="232"/>
      <c r="C351" s="233"/>
      <c r="D351" s="245" t="s">
        <v>207</v>
      </c>
      <c r="E351" s="256" t="s">
        <v>21</v>
      </c>
      <c r="F351" s="257" t="s">
        <v>1079</v>
      </c>
      <c r="G351" s="233"/>
      <c r="H351" s="258">
        <v>2.2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AT351" s="242" t="s">
        <v>207</v>
      </c>
      <c r="AU351" s="242" t="s">
        <v>79</v>
      </c>
      <c r="AV351" s="13" t="s">
        <v>79</v>
      </c>
      <c r="AW351" s="13" t="s">
        <v>33</v>
      </c>
      <c r="AX351" s="13" t="s">
        <v>77</v>
      </c>
      <c r="AY351" s="242" t="s">
        <v>195</v>
      </c>
    </row>
    <row r="352" spans="2:65" s="1" customFormat="1" ht="22.5" customHeight="1">
      <c r="B352" s="42"/>
      <c r="C352" s="206" t="s">
        <v>583</v>
      </c>
      <c r="D352" s="206" t="s">
        <v>198</v>
      </c>
      <c r="E352" s="207" t="s">
        <v>458</v>
      </c>
      <c r="F352" s="208" t="s">
        <v>459</v>
      </c>
      <c r="G352" s="209" t="s">
        <v>201</v>
      </c>
      <c r="H352" s="210">
        <v>0.3</v>
      </c>
      <c r="I352" s="211"/>
      <c r="J352" s="212">
        <f>ROUND(I352*H352,2)</f>
        <v>0</v>
      </c>
      <c r="K352" s="208" t="s">
        <v>202</v>
      </c>
      <c r="L352" s="62"/>
      <c r="M352" s="213" t="s">
        <v>21</v>
      </c>
      <c r="N352" s="214" t="s">
        <v>41</v>
      </c>
      <c r="O352" s="43"/>
      <c r="P352" s="215">
        <f>O352*H352</f>
        <v>0</v>
      </c>
      <c r="Q352" s="215">
        <v>0</v>
      </c>
      <c r="R352" s="215">
        <f>Q352*H352</f>
        <v>0</v>
      </c>
      <c r="S352" s="215">
        <v>1.8</v>
      </c>
      <c r="T352" s="216">
        <f>S352*H352</f>
        <v>0.54</v>
      </c>
      <c r="AR352" s="25" t="s">
        <v>203</v>
      </c>
      <c r="AT352" s="25" t="s">
        <v>198</v>
      </c>
      <c r="AU352" s="25" t="s">
        <v>79</v>
      </c>
      <c r="AY352" s="25" t="s">
        <v>195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25" t="s">
        <v>77</v>
      </c>
      <c r="BK352" s="217">
        <f>ROUND(I352*H352,2)</f>
        <v>0</v>
      </c>
      <c r="BL352" s="25" t="s">
        <v>203</v>
      </c>
      <c r="BM352" s="25" t="s">
        <v>1080</v>
      </c>
    </row>
    <row r="353" spans="2:47" s="1" customFormat="1" ht="27">
      <c r="B353" s="42"/>
      <c r="C353" s="64"/>
      <c r="D353" s="218" t="s">
        <v>205</v>
      </c>
      <c r="E353" s="64"/>
      <c r="F353" s="219" t="s">
        <v>461</v>
      </c>
      <c r="G353" s="64"/>
      <c r="H353" s="64"/>
      <c r="I353" s="174"/>
      <c r="J353" s="64"/>
      <c r="K353" s="64"/>
      <c r="L353" s="62"/>
      <c r="M353" s="220"/>
      <c r="N353" s="43"/>
      <c r="O353" s="43"/>
      <c r="P353" s="43"/>
      <c r="Q353" s="43"/>
      <c r="R353" s="43"/>
      <c r="S353" s="43"/>
      <c r="T353" s="79"/>
      <c r="AT353" s="25" t="s">
        <v>205</v>
      </c>
      <c r="AU353" s="25" t="s">
        <v>79</v>
      </c>
    </row>
    <row r="354" spans="2:51" s="12" customFormat="1" ht="13.5">
      <c r="B354" s="221"/>
      <c r="C354" s="222"/>
      <c r="D354" s="218" t="s">
        <v>207</v>
      </c>
      <c r="E354" s="223" t="s">
        <v>21</v>
      </c>
      <c r="F354" s="224" t="s">
        <v>208</v>
      </c>
      <c r="G354" s="222"/>
      <c r="H354" s="225" t="s">
        <v>21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207</v>
      </c>
      <c r="AU354" s="231" t="s">
        <v>79</v>
      </c>
      <c r="AV354" s="12" t="s">
        <v>77</v>
      </c>
      <c r="AW354" s="12" t="s">
        <v>33</v>
      </c>
      <c r="AX354" s="12" t="s">
        <v>70</v>
      </c>
      <c r="AY354" s="231" t="s">
        <v>195</v>
      </c>
    </row>
    <row r="355" spans="2:51" s="13" customFormat="1" ht="13.5">
      <c r="B355" s="232"/>
      <c r="C355" s="233"/>
      <c r="D355" s="218" t="s">
        <v>207</v>
      </c>
      <c r="E355" s="234" t="s">
        <v>21</v>
      </c>
      <c r="F355" s="235" t="s">
        <v>1081</v>
      </c>
      <c r="G355" s="233"/>
      <c r="H355" s="236">
        <v>0.3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AT355" s="242" t="s">
        <v>207</v>
      </c>
      <c r="AU355" s="242" t="s">
        <v>79</v>
      </c>
      <c r="AV355" s="13" t="s">
        <v>79</v>
      </c>
      <c r="AW355" s="13" t="s">
        <v>33</v>
      </c>
      <c r="AX355" s="13" t="s">
        <v>70</v>
      </c>
      <c r="AY355" s="242" t="s">
        <v>195</v>
      </c>
    </row>
    <row r="356" spans="2:51" s="14" customFormat="1" ht="13.5">
      <c r="B356" s="243"/>
      <c r="C356" s="244"/>
      <c r="D356" s="245" t="s">
        <v>207</v>
      </c>
      <c r="E356" s="246" t="s">
        <v>21</v>
      </c>
      <c r="F356" s="247" t="s">
        <v>211</v>
      </c>
      <c r="G356" s="244"/>
      <c r="H356" s="248">
        <v>0.3</v>
      </c>
      <c r="I356" s="249"/>
      <c r="J356" s="244"/>
      <c r="K356" s="244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207</v>
      </c>
      <c r="AU356" s="254" t="s">
        <v>79</v>
      </c>
      <c r="AV356" s="14" t="s">
        <v>203</v>
      </c>
      <c r="AW356" s="14" t="s">
        <v>33</v>
      </c>
      <c r="AX356" s="14" t="s">
        <v>77</v>
      </c>
      <c r="AY356" s="254" t="s">
        <v>195</v>
      </c>
    </row>
    <row r="357" spans="2:65" s="1" customFormat="1" ht="22.5" customHeight="1">
      <c r="B357" s="42"/>
      <c r="C357" s="206" t="s">
        <v>590</v>
      </c>
      <c r="D357" s="206" t="s">
        <v>198</v>
      </c>
      <c r="E357" s="207" t="s">
        <v>1082</v>
      </c>
      <c r="F357" s="208" t="s">
        <v>1083</v>
      </c>
      <c r="G357" s="209" t="s">
        <v>214</v>
      </c>
      <c r="H357" s="210">
        <v>12</v>
      </c>
      <c r="I357" s="211"/>
      <c r="J357" s="212">
        <f>ROUND(I357*H357,2)</f>
        <v>0</v>
      </c>
      <c r="K357" s="208" t="s">
        <v>202</v>
      </c>
      <c r="L357" s="62"/>
      <c r="M357" s="213" t="s">
        <v>21</v>
      </c>
      <c r="N357" s="214" t="s">
        <v>41</v>
      </c>
      <c r="O357" s="43"/>
      <c r="P357" s="215">
        <f>O357*H357</f>
        <v>0</v>
      </c>
      <c r="Q357" s="215">
        <v>0</v>
      </c>
      <c r="R357" s="215">
        <f>Q357*H357</f>
        <v>0</v>
      </c>
      <c r="S357" s="215">
        <v>0.031</v>
      </c>
      <c r="T357" s="216">
        <f>S357*H357</f>
        <v>0.372</v>
      </c>
      <c r="AR357" s="25" t="s">
        <v>203</v>
      </c>
      <c r="AT357" s="25" t="s">
        <v>198</v>
      </c>
      <c r="AU357" s="25" t="s">
        <v>79</v>
      </c>
      <c r="AY357" s="25" t="s">
        <v>195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25" t="s">
        <v>77</v>
      </c>
      <c r="BK357" s="217">
        <f>ROUND(I357*H357,2)</f>
        <v>0</v>
      </c>
      <c r="BL357" s="25" t="s">
        <v>203</v>
      </c>
      <c r="BM357" s="25" t="s">
        <v>1084</v>
      </c>
    </row>
    <row r="358" spans="2:47" s="1" customFormat="1" ht="27">
      <c r="B358" s="42"/>
      <c r="C358" s="64"/>
      <c r="D358" s="218" t="s">
        <v>205</v>
      </c>
      <c r="E358" s="64"/>
      <c r="F358" s="219" t="s">
        <v>1085</v>
      </c>
      <c r="G358" s="64"/>
      <c r="H358" s="64"/>
      <c r="I358" s="174"/>
      <c r="J358" s="64"/>
      <c r="K358" s="64"/>
      <c r="L358" s="62"/>
      <c r="M358" s="220"/>
      <c r="N358" s="43"/>
      <c r="O358" s="43"/>
      <c r="P358" s="43"/>
      <c r="Q358" s="43"/>
      <c r="R358" s="43"/>
      <c r="S358" s="43"/>
      <c r="T358" s="79"/>
      <c r="AT358" s="25" t="s">
        <v>205</v>
      </c>
      <c r="AU358" s="25" t="s">
        <v>79</v>
      </c>
    </row>
    <row r="359" spans="2:51" s="12" customFormat="1" ht="13.5">
      <c r="B359" s="221"/>
      <c r="C359" s="222"/>
      <c r="D359" s="218" t="s">
        <v>207</v>
      </c>
      <c r="E359" s="223" t="s">
        <v>21</v>
      </c>
      <c r="F359" s="224" t="s">
        <v>876</v>
      </c>
      <c r="G359" s="222"/>
      <c r="H359" s="225" t="s">
        <v>21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207</v>
      </c>
      <c r="AU359" s="231" t="s">
        <v>79</v>
      </c>
      <c r="AV359" s="12" t="s">
        <v>77</v>
      </c>
      <c r="AW359" s="12" t="s">
        <v>33</v>
      </c>
      <c r="AX359" s="12" t="s">
        <v>70</v>
      </c>
      <c r="AY359" s="231" t="s">
        <v>195</v>
      </c>
    </row>
    <row r="360" spans="2:51" s="13" customFormat="1" ht="13.5">
      <c r="B360" s="232"/>
      <c r="C360" s="233"/>
      <c r="D360" s="245" t="s">
        <v>207</v>
      </c>
      <c r="E360" s="256" t="s">
        <v>21</v>
      </c>
      <c r="F360" s="257" t="s">
        <v>1086</v>
      </c>
      <c r="G360" s="233"/>
      <c r="H360" s="258">
        <v>12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AT360" s="242" t="s">
        <v>207</v>
      </c>
      <c r="AU360" s="242" t="s">
        <v>79</v>
      </c>
      <c r="AV360" s="13" t="s">
        <v>79</v>
      </c>
      <c r="AW360" s="13" t="s">
        <v>33</v>
      </c>
      <c r="AX360" s="13" t="s">
        <v>77</v>
      </c>
      <c r="AY360" s="242" t="s">
        <v>195</v>
      </c>
    </row>
    <row r="361" spans="2:65" s="1" customFormat="1" ht="31.5" customHeight="1">
      <c r="B361" s="42"/>
      <c r="C361" s="206" t="s">
        <v>596</v>
      </c>
      <c r="D361" s="206" t="s">
        <v>198</v>
      </c>
      <c r="E361" s="207" t="s">
        <v>1087</v>
      </c>
      <c r="F361" s="208" t="s">
        <v>1088</v>
      </c>
      <c r="G361" s="209" t="s">
        <v>250</v>
      </c>
      <c r="H361" s="210">
        <v>11.55</v>
      </c>
      <c r="I361" s="211"/>
      <c r="J361" s="212">
        <f>ROUND(I361*H361,2)</f>
        <v>0</v>
      </c>
      <c r="K361" s="208" t="s">
        <v>202</v>
      </c>
      <c r="L361" s="62"/>
      <c r="M361" s="213" t="s">
        <v>21</v>
      </c>
      <c r="N361" s="214" t="s">
        <v>41</v>
      </c>
      <c r="O361" s="43"/>
      <c r="P361" s="215">
        <f>O361*H361</f>
        <v>0</v>
      </c>
      <c r="Q361" s="215">
        <v>0</v>
      </c>
      <c r="R361" s="215">
        <f>Q361*H361</f>
        <v>0</v>
      </c>
      <c r="S361" s="215">
        <v>0.059</v>
      </c>
      <c r="T361" s="216">
        <f>S361*H361</f>
        <v>0.68145</v>
      </c>
      <c r="AR361" s="25" t="s">
        <v>203</v>
      </c>
      <c r="AT361" s="25" t="s">
        <v>198</v>
      </c>
      <c r="AU361" s="25" t="s">
        <v>79</v>
      </c>
      <c r="AY361" s="25" t="s">
        <v>195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25" t="s">
        <v>77</v>
      </c>
      <c r="BK361" s="217">
        <f>ROUND(I361*H361,2)</f>
        <v>0</v>
      </c>
      <c r="BL361" s="25" t="s">
        <v>203</v>
      </c>
      <c r="BM361" s="25" t="s">
        <v>1089</v>
      </c>
    </row>
    <row r="362" spans="2:47" s="1" customFormat="1" ht="27">
      <c r="B362" s="42"/>
      <c r="C362" s="64"/>
      <c r="D362" s="218" t="s">
        <v>205</v>
      </c>
      <c r="E362" s="64"/>
      <c r="F362" s="219" t="s">
        <v>1090</v>
      </c>
      <c r="G362" s="64"/>
      <c r="H362" s="64"/>
      <c r="I362" s="174"/>
      <c r="J362" s="64"/>
      <c r="K362" s="64"/>
      <c r="L362" s="62"/>
      <c r="M362" s="220"/>
      <c r="N362" s="43"/>
      <c r="O362" s="43"/>
      <c r="P362" s="43"/>
      <c r="Q362" s="43"/>
      <c r="R362" s="43"/>
      <c r="S362" s="43"/>
      <c r="T362" s="79"/>
      <c r="AT362" s="25" t="s">
        <v>205</v>
      </c>
      <c r="AU362" s="25" t="s">
        <v>79</v>
      </c>
    </row>
    <row r="363" spans="2:51" s="12" customFormat="1" ht="13.5">
      <c r="B363" s="221"/>
      <c r="C363" s="222"/>
      <c r="D363" s="218" t="s">
        <v>207</v>
      </c>
      <c r="E363" s="223" t="s">
        <v>21</v>
      </c>
      <c r="F363" s="224" t="s">
        <v>997</v>
      </c>
      <c r="G363" s="222"/>
      <c r="H363" s="225" t="s">
        <v>21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207</v>
      </c>
      <c r="AU363" s="231" t="s">
        <v>79</v>
      </c>
      <c r="AV363" s="12" t="s">
        <v>77</v>
      </c>
      <c r="AW363" s="12" t="s">
        <v>33</v>
      </c>
      <c r="AX363" s="12" t="s">
        <v>70</v>
      </c>
      <c r="AY363" s="231" t="s">
        <v>195</v>
      </c>
    </row>
    <row r="364" spans="2:51" s="13" customFormat="1" ht="13.5">
      <c r="B364" s="232"/>
      <c r="C364" s="233"/>
      <c r="D364" s="245" t="s">
        <v>207</v>
      </c>
      <c r="E364" s="256" t="s">
        <v>21</v>
      </c>
      <c r="F364" s="257" t="s">
        <v>999</v>
      </c>
      <c r="G364" s="233"/>
      <c r="H364" s="258">
        <v>11.55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207</v>
      </c>
      <c r="AU364" s="242" t="s">
        <v>79</v>
      </c>
      <c r="AV364" s="13" t="s">
        <v>79</v>
      </c>
      <c r="AW364" s="13" t="s">
        <v>33</v>
      </c>
      <c r="AX364" s="13" t="s">
        <v>77</v>
      </c>
      <c r="AY364" s="242" t="s">
        <v>195</v>
      </c>
    </row>
    <row r="365" spans="2:65" s="1" customFormat="1" ht="22.5" customHeight="1">
      <c r="B365" s="42"/>
      <c r="C365" s="206" t="s">
        <v>601</v>
      </c>
      <c r="D365" s="206" t="s">
        <v>198</v>
      </c>
      <c r="E365" s="207" t="s">
        <v>1091</v>
      </c>
      <c r="F365" s="208" t="s">
        <v>1092</v>
      </c>
      <c r="G365" s="209" t="s">
        <v>250</v>
      </c>
      <c r="H365" s="210">
        <v>9.3</v>
      </c>
      <c r="I365" s="211"/>
      <c r="J365" s="212">
        <f>ROUND(I365*H365,2)</f>
        <v>0</v>
      </c>
      <c r="K365" s="208" t="s">
        <v>21</v>
      </c>
      <c r="L365" s="62"/>
      <c r="M365" s="213" t="s">
        <v>21</v>
      </c>
      <c r="N365" s="214" t="s">
        <v>41</v>
      </c>
      <c r="O365" s="43"/>
      <c r="P365" s="215">
        <f>O365*H365</f>
        <v>0</v>
      </c>
      <c r="Q365" s="215">
        <v>0</v>
      </c>
      <c r="R365" s="215">
        <f>Q365*H365</f>
        <v>0</v>
      </c>
      <c r="S365" s="215">
        <v>0.1</v>
      </c>
      <c r="T365" s="216">
        <f>S365*H365</f>
        <v>0.9300000000000002</v>
      </c>
      <c r="AR365" s="25" t="s">
        <v>203</v>
      </c>
      <c r="AT365" s="25" t="s">
        <v>198</v>
      </c>
      <c r="AU365" s="25" t="s">
        <v>79</v>
      </c>
      <c r="AY365" s="25" t="s">
        <v>195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25" t="s">
        <v>77</v>
      </c>
      <c r="BK365" s="217">
        <f>ROUND(I365*H365,2)</f>
        <v>0</v>
      </c>
      <c r="BL365" s="25" t="s">
        <v>203</v>
      </c>
      <c r="BM365" s="25" t="s">
        <v>1093</v>
      </c>
    </row>
    <row r="366" spans="2:47" s="1" customFormat="1" ht="13.5">
      <c r="B366" s="42"/>
      <c r="C366" s="64"/>
      <c r="D366" s="218" t="s">
        <v>205</v>
      </c>
      <c r="E366" s="64"/>
      <c r="F366" s="219" t="s">
        <v>1094</v>
      </c>
      <c r="G366" s="64"/>
      <c r="H366" s="64"/>
      <c r="I366" s="174"/>
      <c r="J366" s="64"/>
      <c r="K366" s="64"/>
      <c r="L366" s="62"/>
      <c r="M366" s="220"/>
      <c r="N366" s="43"/>
      <c r="O366" s="43"/>
      <c r="P366" s="43"/>
      <c r="Q366" s="43"/>
      <c r="R366" s="43"/>
      <c r="S366" s="43"/>
      <c r="T366" s="79"/>
      <c r="AT366" s="25" t="s">
        <v>205</v>
      </c>
      <c r="AU366" s="25" t="s">
        <v>79</v>
      </c>
    </row>
    <row r="367" spans="2:51" s="13" customFormat="1" ht="13.5">
      <c r="B367" s="232"/>
      <c r="C367" s="233"/>
      <c r="D367" s="218" t="s">
        <v>207</v>
      </c>
      <c r="E367" s="234" t="s">
        <v>21</v>
      </c>
      <c r="F367" s="235" t="s">
        <v>1095</v>
      </c>
      <c r="G367" s="233"/>
      <c r="H367" s="236">
        <v>3.3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AT367" s="242" t="s">
        <v>207</v>
      </c>
      <c r="AU367" s="242" t="s">
        <v>79</v>
      </c>
      <c r="AV367" s="13" t="s">
        <v>79</v>
      </c>
      <c r="AW367" s="13" t="s">
        <v>33</v>
      </c>
      <c r="AX367" s="13" t="s">
        <v>70</v>
      </c>
      <c r="AY367" s="242" t="s">
        <v>195</v>
      </c>
    </row>
    <row r="368" spans="2:51" s="13" customFormat="1" ht="13.5">
      <c r="B368" s="232"/>
      <c r="C368" s="233"/>
      <c r="D368" s="218" t="s">
        <v>207</v>
      </c>
      <c r="E368" s="234" t="s">
        <v>21</v>
      </c>
      <c r="F368" s="235" t="s">
        <v>1096</v>
      </c>
      <c r="G368" s="233"/>
      <c r="H368" s="236">
        <v>6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207</v>
      </c>
      <c r="AU368" s="242" t="s">
        <v>79</v>
      </c>
      <c r="AV368" s="13" t="s">
        <v>79</v>
      </c>
      <c r="AW368" s="13" t="s">
        <v>33</v>
      </c>
      <c r="AX368" s="13" t="s">
        <v>70</v>
      </c>
      <c r="AY368" s="242" t="s">
        <v>195</v>
      </c>
    </row>
    <row r="369" spans="2:51" s="14" customFormat="1" ht="13.5">
      <c r="B369" s="243"/>
      <c r="C369" s="244"/>
      <c r="D369" s="245" t="s">
        <v>207</v>
      </c>
      <c r="E369" s="246" t="s">
        <v>21</v>
      </c>
      <c r="F369" s="247" t="s">
        <v>211</v>
      </c>
      <c r="G369" s="244"/>
      <c r="H369" s="248">
        <v>9.3</v>
      </c>
      <c r="I369" s="249"/>
      <c r="J369" s="244"/>
      <c r="K369" s="244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207</v>
      </c>
      <c r="AU369" s="254" t="s">
        <v>79</v>
      </c>
      <c r="AV369" s="14" t="s">
        <v>203</v>
      </c>
      <c r="AW369" s="14" t="s">
        <v>33</v>
      </c>
      <c r="AX369" s="14" t="s">
        <v>77</v>
      </c>
      <c r="AY369" s="254" t="s">
        <v>195</v>
      </c>
    </row>
    <row r="370" spans="2:65" s="1" customFormat="1" ht="22.5" customHeight="1">
      <c r="B370" s="42"/>
      <c r="C370" s="206" t="s">
        <v>607</v>
      </c>
      <c r="D370" s="206" t="s">
        <v>198</v>
      </c>
      <c r="E370" s="207" t="s">
        <v>1097</v>
      </c>
      <c r="F370" s="208" t="s">
        <v>1098</v>
      </c>
      <c r="G370" s="209" t="s">
        <v>214</v>
      </c>
      <c r="H370" s="210">
        <v>2</v>
      </c>
      <c r="I370" s="211"/>
      <c r="J370" s="212">
        <f>ROUND(I370*H370,2)</f>
        <v>0</v>
      </c>
      <c r="K370" s="208" t="s">
        <v>21</v>
      </c>
      <c r="L370" s="62"/>
      <c r="M370" s="213" t="s">
        <v>21</v>
      </c>
      <c r="N370" s="214" t="s">
        <v>41</v>
      </c>
      <c r="O370" s="43"/>
      <c r="P370" s="215">
        <f>O370*H370</f>
        <v>0</v>
      </c>
      <c r="Q370" s="215">
        <v>0</v>
      </c>
      <c r="R370" s="215">
        <f>Q370*H370</f>
        <v>0</v>
      </c>
      <c r="S370" s="215">
        <v>0.1</v>
      </c>
      <c r="T370" s="216">
        <f>S370*H370</f>
        <v>0.2</v>
      </c>
      <c r="AR370" s="25" t="s">
        <v>203</v>
      </c>
      <c r="AT370" s="25" t="s">
        <v>198</v>
      </c>
      <c r="AU370" s="25" t="s">
        <v>79</v>
      </c>
      <c r="AY370" s="25" t="s">
        <v>195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25" t="s">
        <v>77</v>
      </c>
      <c r="BK370" s="217">
        <f>ROUND(I370*H370,2)</f>
        <v>0</v>
      </c>
      <c r="BL370" s="25" t="s">
        <v>203</v>
      </c>
      <c r="BM370" s="25" t="s">
        <v>1099</v>
      </c>
    </row>
    <row r="371" spans="2:47" s="1" customFormat="1" ht="13.5">
      <c r="B371" s="42"/>
      <c r="C371" s="64"/>
      <c r="D371" s="218" t="s">
        <v>205</v>
      </c>
      <c r="E371" s="64"/>
      <c r="F371" s="219" t="s">
        <v>1098</v>
      </c>
      <c r="G371" s="64"/>
      <c r="H371" s="64"/>
      <c r="I371" s="174"/>
      <c r="J371" s="64"/>
      <c r="K371" s="64"/>
      <c r="L371" s="62"/>
      <c r="M371" s="220"/>
      <c r="N371" s="43"/>
      <c r="O371" s="43"/>
      <c r="P371" s="43"/>
      <c r="Q371" s="43"/>
      <c r="R371" s="43"/>
      <c r="S371" s="43"/>
      <c r="T371" s="79"/>
      <c r="AT371" s="25" t="s">
        <v>205</v>
      </c>
      <c r="AU371" s="25" t="s">
        <v>79</v>
      </c>
    </row>
    <row r="372" spans="2:51" s="12" customFormat="1" ht="13.5">
      <c r="B372" s="221"/>
      <c r="C372" s="222"/>
      <c r="D372" s="218" t="s">
        <v>207</v>
      </c>
      <c r="E372" s="223" t="s">
        <v>21</v>
      </c>
      <c r="F372" s="224" t="s">
        <v>997</v>
      </c>
      <c r="G372" s="222"/>
      <c r="H372" s="225" t="s">
        <v>21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207</v>
      </c>
      <c r="AU372" s="231" t="s">
        <v>79</v>
      </c>
      <c r="AV372" s="12" t="s">
        <v>77</v>
      </c>
      <c r="AW372" s="12" t="s">
        <v>33</v>
      </c>
      <c r="AX372" s="12" t="s">
        <v>70</v>
      </c>
      <c r="AY372" s="231" t="s">
        <v>195</v>
      </c>
    </row>
    <row r="373" spans="2:51" s="13" customFormat="1" ht="13.5">
      <c r="B373" s="232"/>
      <c r="C373" s="233"/>
      <c r="D373" s="218" t="s">
        <v>207</v>
      </c>
      <c r="E373" s="234" t="s">
        <v>21</v>
      </c>
      <c r="F373" s="235" t="s">
        <v>1100</v>
      </c>
      <c r="G373" s="233"/>
      <c r="H373" s="236">
        <v>2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AT373" s="242" t="s">
        <v>207</v>
      </c>
      <c r="AU373" s="242" t="s">
        <v>79</v>
      </c>
      <c r="AV373" s="13" t="s">
        <v>79</v>
      </c>
      <c r="AW373" s="13" t="s">
        <v>33</v>
      </c>
      <c r="AX373" s="13" t="s">
        <v>70</v>
      </c>
      <c r="AY373" s="242" t="s">
        <v>195</v>
      </c>
    </row>
    <row r="374" spans="2:51" s="14" customFormat="1" ht="13.5">
      <c r="B374" s="243"/>
      <c r="C374" s="244"/>
      <c r="D374" s="245" t="s">
        <v>207</v>
      </c>
      <c r="E374" s="246" t="s">
        <v>21</v>
      </c>
      <c r="F374" s="247" t="s">
        <v>211</v>
      </c>
      <c r="G374" s="244"/>
      <c r="H374" s="248">
        <v>2</v>
      </c>
      <c r="I374" s="249"/>
      <c r="J374" s="244"/>
      <c r="K374" s="244"/>
      <c r="L374" s="250"/>
      <c r="M374" s="251"/>
      <c r="N374" s="252"/>
      <c r="O374" s="252"/>
      <c r="P374" s="252"/>
      <c r="Q374" s="252"/>
      <c r="R374" s="252"/>
      <c r="S374" s="252"/>
      <c r="T374" s="253"/>
      <c r="AT374" s="254" t="s">
        <v>207</v>
      </c>
      <c r="AU374" s="254" t="s">
        <v>79</v>
      </c>
      <c r="AV374" s="14" t="s">
        <v>203</v>
      </c>
      <c r="AW374" s="14" t="s">
        <v>33</v>
      </c>
      <c r="AX374" s="14" t="s">
        <v>77</v>
      </c>
      <c r="AY374" s="254" t="s">
        <v>195</v>
      </c>
    </row>
    <row r="375" spans="2:65" s="1" customFormat="1" ht="22.5" customHeight="1">
      <c r="B375" s="42"/>
      <c r="C375" s="206" t="s">
        <v>613</v>
      </c>
      <c r="D375" s="206" t="s">
        <v>198</v>
      </c>
      <c r="E375" s="207" t="s">
        <v>1101</v>
      </c>
      <c r="F375" s="208" t="s">
        <v>1102</v>
      </c>
      <c r="G375" s="209" t="s">
        <v>616</v>
      </c>
      <c r="H375" s="210">
        <v>1</v>
      </c>
      <c r="I375" s="211"/>
      <c r="J375" s="212">
        <f>ROUND(I375*H375,2)</f>
        <v>0</v>
      </c>
      <c r="K375" s="208" t="s">
        <v>21</v>
      </c>
      <c r="L375" s="62"/>
      <c r="M375" s="213" t="s">
        <v>21</v>
      </c>
      <c r="N375" s="214" t="s">
        <v>41</v>
      </c>
      <c r="O375" s="43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AR375" s="25" t="s">
        <v>203</v>
      </c>
      <c r="AT375" s="25" t="s">
        <v>198</v>
      </c>
      <c r="AU375" s="25" t="s">
        <v>79</v>
      </c>
      <c r="AY375" s="25" t="s">
        <v>195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25" t="s">
        <v>77</v>
      </c>
      <c r="BK375" s="217">
        <f>ROUND(I375*H375,2)</f>
        <v>0</v>
      </c>
      <c r="BL375" s="25" t="s">
        <v>203</v>
      </c>
      <c r="BM375" s="25" t="s">
        <v>1103</v>
      </c>
    </row>
    <row r="376" spans="2:47" s="1" customFormat="1" ht="13.5">
      <c r="B376" s="42"/>
      <c r="C376" s="64"/>
      <c r="D376" s="245" t="s">
        <v>205</v>
      </c>
      <c r="E376" s="64"/>
      <c r="F376" s="255" t="s">
        <v>1102</v>
      </c>
      <c r="G376" s="64"/>
      <c r="H376" s="64"/>
      <c r="I376" s="174"/>
      <c r="J376" s="64"/>
      <c r="K376" s="64"/>
      <c r="L376" s="62"/>
      <c r="M376" s="220"/>
      <c r="N376" s="43"/>
      <c r="O376" s="43"/>
      <c r="P376" s="43"/>
      <c r="Q376" s="43"/>
      <c r="R376" s="43"/>
      <c r="S376" s="43"/>
      <c r="T376" s="79"/>
      <c r="AT376" s="25" t="s">
        <v>205</v>
      </c>
      <c r="AU376" s="25" t="s">
        <v>79</v>
      </c>
    </row>
    <row r="377" spans="2:65" s="1" customFormat="1" ht="22.5" customHeight="1">
      <c r="B377" s="42"/>
      <c r="C377" s="206" t="s">
        <v>618</v>
      </c>
      <c r="D377" s="206" t="s">
        <v>198</v>
      </c>
      <c r="E377" s="207" t="s">
        <v>1104</v>
      </c>
      <c r="F377" s="208" t="s">
        <v>1105</v>
      </c>
      <c r="G377" s="209" t="s">
        <v>250</v>
      </c>
      <c r="H377" s="210">
        <v>84</v>
      </c>
      <c r="I377" s="211"/>
      <c r="J377" s="212">
        <f>ROUND(I377*H377,2)</f>
        <v>0</v>
      </c>
      <c r="K377" s="208" t="s">
        <v>21</v>
      </c>
      <c r="L377" s="62"/>
      <c r="M377" s="213" t="s">
        <v>21</v>
      </c>
      <c r="N377" s="214" t="s">
        <v>41</v>
      </c>
      <c r="O377" s="43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AR377" s="25" t="s">
        <v>203</v>
      </c>
      <c r="AT377" s="25" t="s">
        <v>198</v>
      </c>
      <c r="AU377" s="25" t="s">
        <v>79</v>
      </c>
      <c r="AY377" s="25" t="s">
        <v>195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25" t="s">
        <v>77</v>
      </c>
      <c r="BK377" s="217">
        <f>ROUND(I377*H377,2)</f>
        <v>0</v>
      </c>
      <c r="BL377" s="25" t="s">
        <v>203</v>
      </c>
      <c r="BM377" s="25" t="s">
        <v>1106</v>
      </c>
    </row>
    <row r="378" spans="2:47" s="1" customFormat="1" ht="13.5">
      <c r="B378" s="42"/>
      <c r="C378" s="64"/>
      <c r="D378" s="218" t="s">
        <v>205</v>
      </c>
      <c r="E378" s="64"/>
      <c r="F378" s="219" t="s">
        <v>1107</v>
      </c>
      <c r="G378" s="64"/>
      <c r="H378" s="64"/>
      <c r="I378" s="174"/>
      <c r="J378" s="64"/>
      <c r="K378" s="64"/>
      <c r="L378" s="62"/>
      <c r="M378" s="220"/>
      <c r="N378" s="43"/>
      <c r="O378" s="43"/>
      <c r="P378" s="43"/>
      <c r="Q378" s="43"/>
      <c r="R378" s="43"/>
      <c r="S378" s="43"/>
      <c r="T378" s="79"/>
      <c r="AT378" s="25" t="s">
        <v>205</v>
      </c>
      <c r="AU378" s="25" t="s">
        <v>79</v>
      </c>
    </row>
    <row r="379" spans="2:51" s="12" customFormat="1" ht="13.5">
      <c r="B379" s="221"/>
      <c r="C379" s="222"/>
      <c r="D379" s="218" t="s">
        <v>207</v>
      </c>
      <c r="E379" s="223" t="s">
        <v>21</v>
      </c>
      <c r="F379" s="224" t="s">
        <v>1108</v>
      </c>
      <c r="G379" s="222"/>
      <c r="H379" s="225" t="s">
        <v>21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207</v>
      </c>
      <c r="AU379" s="231" t="s">
        <v>79</v>
      </c>
      <c r="AV379" s="12" t="s">
        <v>77</v>
      </c>
      <c r="AW379" s="12" t="s">
        <v>33</v>
      </c>
      <c r="AX379" s="12" t="s">
        <v>70</v>
      </c>
      <c r="AY379" s="231" t="s">
        <v>195</v>
      </c>
    </row>
    <row r="380" spans="2:51" s="13" customFormat="1" ht="13.5">
      <c r="B380" s="232"/>
      <c r="C380" s="233"/>
      <c r="D380" s="245" t="s">
        <v>207</v>
      </c>
      <c r="E380" s="256" t="s">
        <v>21</v>
      </c>
      <c r="F380" s="257" t="s">
        <v>1109</v>
      </c>
      <c r="G380" s="233"/>
      <c r="H380" s="258">
        <v>84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207</v>
      </c>
      <c r="AU380" s="242" t="s">
        <v>79</v>
      </c>
      <c r="AV380" s="13" t="s">
        <v>79</v>
      </c>
      <c r="AW380" s="13" t="s">
        <v>33</v>
      </c>
      <c r="AX380" s="13" t="s">
        <v>77</v>
      </c>
      <c r="AY380" s="242" t="s">
        <v>195</v>
      </c>
    </row>
    <row r="381" spans="2:65" s="1" customFormat="1" ht="22.5" customHeight="1">
      <c r="B381" s="42"/>
      <c r="C381" s="206" t="s">
        <v>625</v>
      </c>
      <c r="D381" s="206" t="s">
        <v>198</v>
      </c>
      <c r="E381" s="207" t="s">
        <v>1110</v>
      </c>
      <c r="F381" s="208" t="s">
        <v>1111</v>
      </c>
      <c r="G381" s="209" t="s">
        <v>214</v>
      </c>
      <c r="H381" s="210">
        <v>1</v>
      </c>
      <c r="I381" s="211"/>
      <c r="J381" s="212">
        <f>ROUND(I381*H381,2)</f>
        <v>0</v>
      </c>
      <c r="K381" s="208" t="s">
        <v>21</v>
      </c>
      <c r="L381" s="62"/>
      <c r="M381" s="213" t="s">
        <v>21</v>
      </c>
      <c r="N381" s="214" t="s">
        <v>41</v>
      </c>
      <c r="O381" s="43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AR381" s="25" t="s">
        <v>203</v>
      </c>
      <c r="AT381" s="25" t="s">
        <v>198</v>
      </c>
      <c r="AU381" s="25" t="s">
        <v>79</v>
      </c>
      <c r="AY381" s="25" t="s">
        <v>195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25" t="s">
        <v>77</v>
      </c>
      <c r="BK381" s="217">
        <f>ROUND(I381*H381,2)</f>
        <v>0</v>
      </c>
      <c r="BL381" s="25" t="s">
        <v>203</v>
      </c>
      <c r="BM381" s="25" t="s">
        <v>1112</v>
      </c>
    </row>
    <row r="382" spans="2:47" s="1" customFormat="1" ht="13.5">
      <c r="B382" s="42"/>
      <c r="C382" s="64"/>
      <c r="D382" s="218" t="s">
        <v>205</v>
      </c>
      <c r="E382" s="64"/>
      <c r="F382" s="219" t="s">
        <v>1111</v>
      </c>
      <c r="G382" s="64"/>
      <c r="H382" s="64"/>
      <c r="I382" s="174"/>
      <c r="J382" s="64"/>
      <c r="K382" s="64"/>
      <c r="L382" s="62"/>
      <c r="M382" s="220"/>
      <c r="N382" s="43"/>
      <c r="O382" s="43"/>
      <c r="P382" s="43"/>
      <c r="Q382" s="43"/>
      <c r="R382" s="43"/>
      <c r="S382" s="43"/>
      <c r="T382" s="79"/>
      <c r="AT382" s="25" t="s">
        <v>205</v>
      </c>
      <c r="AU382" s="25" t="s">
        <v>79</v>
      </c>
    </row>
    <row r="383" spans="2:51" s="12" customFormat="1" ht="13.5">
      <c r="B383" s="221"/>
      <c r="C383" s="222"/>
      <c r="D383" s="218" t="s">
        <v>207</v>
      </c>
      <c r="E383" s="223" t="s">
        <v>21</v>
      </c>
      <c r="F383" s="224" t="s">
        <v>519</v>
      </c>
      <c r="G383" s="222"/>
      <c r="H383" s="225" t="s">
        <v>21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AT383" s="231" t="s">
        <v>207</v>
      </c>
      <c r="AU383" s="231" t="s">
        <v>79</v>
      </c>
      <c r="AV383" s="12" t="s">
        <v>77</v>
      </c>
      <c r="AW383" s="12" t="s">
        <v>33</v>
      </c>
      <c r="AX383" s="12" t="s">
        <v>70</v>
      </c>
      <c r="AY383" s="231" t="s">
        <v>195</v>
      </c>
    </row>
    <row r="384" spans="2:51" s="13" customFormat="1" ht="13.5">
      <c r="B384" s="232"/>
      <c r="C384" s="233"/>
      <c r="D384" s="218" t="s">
        <v>207</v>
      </c>
      <c r="E384" s="234" t="s">
        <v>21</v>
      </c>
      <c r="F384" s="235" t="s">
        <v>1113</v>
      </c>
      <c r="G384" s="233"/>
      <c r="H384" s="236">
        <v>1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AT384" s="242" t="s">
        <v>207</v>
      </c>
      <c r="AU384" s="242" t="s">
        <v>79</v>
      </c>
      <c r="AV384" s="13" t="s">
        <v>79</v>
      </c>
      <c r="AW384" s="13" t="s">
        <v>33</v>
      </c>
      <c r="AX384" s="13" t="s">
        <v>77</v>
      </c>
      <c r="AY384" s="242" t="s">
        <v>195</v>
      </c>
    </row>
    <row r="385" spans="2:63" s="11" customFormat="1" ht="29.85" customHeight="1">
      <c r="B385" s="189"/>
      <c r="C385" s="190"/>
      <c r="D385" s="203" t="s">
        <v>69</v>
      </c>
      <c r="E385" s="204" t="s">
        <v>481</v>
      </c>
      <c r="F385" s="204" t="s">
        <v>482</v>
      </c>
      <c r="G385" s="190"/>
      <c r="H385" s="190"/>
      <c r="I385" s="193"/>
      <c r="J385" s="205">
        <f>BK385</f>
        <v>0</v>
      </c>
      <c r="K385" s="190"/>
      <c r="L385" s="195"/>
      <c r="M385" s="196"/>
      <c r="N385" s="197"/>
      <c r="O385" s="197"/>
      <c r="P385" s="198">
        <f>SUM(P386:P394)</f>
        <v>0</v>
      </c>
      <c r="Q385" s="197"/>
      <c r="R385" s="198">
        <f>SUM(R386:R394)</f>
        <v>0</v>
      </c>
      <c r="S385" s="197"/>
      <c r="T385" s="199">
        <f>SUM(T386:T394)</f>
        <v>0</v>
      </c>
      <c r="AR385" s="200" t="s">
        <v>77</v>
      </c>
      <c r="AT385" s="201" t="s">
        <v>69</v>
      </c>
      <c r="AU385" s="201" t="s">
        <v>77</v>
      </c>
      <c r="AY385" s="200" t="s">
        <v>195</v>
      </c>
      <c r="BK385" s="202">
        <f>SUM(BK386:BK394)</f>
        <v>0</v>
      </c>
    </row>
    <row r="386" spans="2:65" s="1" customFormat="1" ht="31.5" customHeight="1">
      <c r="B386" s="42"/>
      <c r="C386" s="206" t="s">
        <v>630</v>
      </c>
      <c r="D386" s="206" t="s">
        <v>198</v>
      </c>
      <c r="E386" s="207" t="s">
        <v>484</v>
      </c>
      <c r="F386" s="208" t="s">
        <v>485</v>
      </c>
      <c r="G386" s="209" t="s">
        <v>223</v>
      </c>
      <c r="H386" s="210">
        <v>31.664</v>
      </c>
      <c r="I386" s="211"/>
      <c r="J386" s="212">
        <f>ROUND(I386*H386,2)</f>
        <v>0</v>
      </c>
      <c r="K386" s="208" t="s">
        <v>202</v>
      </c>
      <c r="L386" s="62"/>
      <c r="M386" s="213" t="s">
        <v>21</v>
      </c>
      <c r="N386" s="214" t="s">
        <v>41</v>
      </c>
      <c r="O386" s="43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AR386" s="25" t="s">
        <v>203</v>
      </c>
      <c r="AT386" s="25" t="s">
        <v>198</v>
      </c>
      <c r="AU386" s="25" t="s">
        <v>79</v>
      </c>
      <c r="AY386" s="25" t="s">
        <v>195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25" t="s">
        <v>77</v>
      </c>
      <c r="BK386" s="217">
        <f>ROUND(I386*H386,2)</f>
        <v>0</v>
      </c>
      <c r="BL386" s="25" t="s">
        <v>203</v>
      </c>
      <c r="BM386" s="25" t="s">
        <v>1114</v>
      </c>
    </row>
    <row r="387" spans="2:47" s="1" customFormat="1" ht="27">
      <c r="B387" s="42"/>
      <c r="C387" s="64"/>
      <c r="D387" s="245" t="s">
        <v>205</v>
      </c>
      <c r="E387" s="64"/>
      <c r="F387" s="255" t="s">
        <v>487</v>
      </c>
      <c r="G387" s="64"/>
      <c r="H387" s="64"/>
      <c r="I387" s="174"/>
      <c r="J387" s="64"/>
      <c r="K387" s="64"/>
      <c r="L387" s="62"/>
      <c r="M387" s="220"/>
      <c r="N387" s="43"/>
      <c r="O387" s="43"/>
      <c r="P387" s="43"/>
      <c r="Q387" s="43"/>
      <c r="R387" s="43"/>
      <c r="S387" s="43"/>
      <c r="T387" s="79"/>
      <c r="AT387" s="25" t="s">
        <v>205</v>
      </c>
      <c r="AU387" s="25" t="s">
        <v>79</v>
      </c>
    </row>
    <row r="388" spans="2:65" s="1" customFormat="1" ht="22.5" customHeight="1">
      <c r="B388" s="42"/>
      <c r="C388" s="206" t="s">
        <v>634</v>
      </c>
      <c r="D388" s="206" t="s">
        <v>198</v>
      </c>
      <c r="E388" s="207" t="s">
        <v>489</v>
      </c>
      <c r="F388" s="208" t="s">
        <v>490</v>
      </c>
      <c r="G388" s="209" t="s">
        <v>223</v>
      </c>
      <c r="H388" s="210">
        <v>31.664</v>
      </c>
      <c r="I388" s="211"/>
      <c r="J388" s="212">
        <f>ROUND(I388*H388,2)</f>
        <v>0</v>
      </c>
      <c r="K388" s="208" t="s">
        <v>202</v>
      </c>
      <c r="L388" s="62"/>
      <c r="M388" s="213" t="s">
        <v>21</v>
      </c>
      <c r="N388" s="214" t="s">
        <v>41</v>
      </c>
      <c r="O388" s="43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AR388" s="25" t="s">
        <v>203</v>
      </c>
      <c r="AT388" s="25" t="s">
        <v>198</v>
      </c>
      <c r="AU388" s="25" t="s">
        <v>79</v>
      </c>
      <c r="AY388" s="25" t="s">
        <v>195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77</v>
      </c>
      <c r="BK388" s="217">
        <f>ROUND(I388*H388,2)</f>
        <v>0</v>
      </c>
      <c r="BL388" s="25" t="s">
        <v>203</v>
      </c>
      <c r="BM388" s="25" t="s">
        <v>1115</v>
      </c>
    </row>
    <row r="389" spans="2:47" s="1" customFormat="1" ht="13.5">
      <c r="B389" s="42"/>
      <c r="C389" s="64"/>
      <c r="D389" s="245" t="s">
        <v>205</v>
      </c>
      <c r="E389" s="64"/>
      <c r="F389" s="255" t="s">
        <v>492</v>
      </c>
      <c r="G389" s="64"/>
      <c r="H389" s="64"/>
      <c r="I389" s="174"/>
      <c r="J389" s="64"/>
      <c r="K389" s="64"/>
      <c r="L389" s="62"/>
      <c r="M389" s="220"/>
      <c r="N389" s="43"/>
      <c r="O389" s="43"/>
      <c r="P389" s="43"/>
      <c r="Q389" s="43"/>
      <c r="R389" s="43"/>
      <c r="S389" s="43"/>
      <c r="T389" s="79"/>
      <c r="AT389" s="25" t="s">
        <v>205</v>
      </c>
      <c r="AU389" s="25" t="s">
        <v>79</v>
      </c>
    </row>
    <row r="390" spans="2:65" s="1" customFormat="1" ht="22.5" customHeight="1">
      <c r="B390" s="42"/>
      <c r="C390" s="206" t="s">
        <v>643</v>
      </c>
      <c r="D390" s="206" t="s">
        <v>198</v>
      </c>
      <c r="E390" s="207" t="s">
        <v>494</v>
      </c>
      <c r="F390" s="208" t="s">
        <v>495</v>
      </c>
      <c r="G390" s="209" t="s">
        <v>223</v>
      </c>
      <c r="H390" s="210">
        <v>316.64</v>
      </c>
      <c r="I390" s="211"/>
      <c r="J390" s="212">
        <f>ROUND(I390*H390,2)</f>
        <v>0</v>
      </c>
      <c r="K390" s="208" t="s">
        <v>202</v>
      </c>
      <c r="L390" s="62"/>
      <c r="M390" s="213" t="s">
        <v>21</v>
      </c>
      <c r="N390" s="214" t="s">
        <v>41</v>
      </c>
      <c r="O390" s="43"/>
      <c r="P390" s="215">
        <f>O390*H390</f>
        <v>0</v>
      </c>
      <c r="Q390" s="215">
        <v>0</v>
      </c>
      <c r="R390" s="215">
        <f>Q390*H390</f>
        <v>0</v>
      </c>
      <c r="S390" s="215">
        <v>0</v>
      </c>
      <c r="T390" s="216">
        <f>S390*H390</f>
        <v>0</v>
      </c>
      <c r="AR390" s="25" t="s">
        <v>203</v>
      </c>
      <c r="AT390" s="25" t="s">
        <v>198</v>
      </c>
      <c r="AU390" s="25" t="s">
        <v>79</v>
      </c>
      <c r="AY390" s="25" t="s">
        <v>195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25" t="s">
        <v>77</v>
      </c>
      <c r="BK390" s="217">
        <f>ROUND(I390*H390,2)</f>
        <v>0</v>
      </c>
      <c r="BL390" s="25" t="s">
        <v>203</v>
      </c>
      <c r="BM390" s="25" t="s">
        <v>1116</v>
      </c>
    </row>
    <row r="391" spans="2:47" s="1" customFormat="1" ht="27">
      <c r="B391" s="42"/>
      <c r="C391" s="64"/>
      <c r="D391" s="218" t="s">
        <v>205</v>
      </c>
      <c r="E391" s="64"/>
      <c r="F391" s="219" t="s">
        <v>497</v>
      </c>
      <c r="G391" s="64"/>
      <c r="H391" s="64"/>
      <c r="I391" s="174"/>
      <c r="J391" s="64"/>
      <c r="K391" s="64"/>
      <c r="L391" s="62"/>
      <c r="M391" s="220"/>
      <c r="N391" s="43"/>
      <c r="O391" s="43"/>
      <c r="P391" s="43"/>
      <c r="Q391" s="43"/>
      <c r="R391" s="43"/>
      <c r="S391" s="43"/>
      <c r="T391" s="79"/>
      <c r="AT391" s="25" t="s">
        <v>205</v>
      </c>
      <c r="AU391" s="25" t="s">
        <v>79</v>
      </c>
    </row>
    <row r="392" spans="2:51" s="13" customFormat="1" ht="13.5">
      <c r="B392" s="232"/>
      <c r="C392" s="233"/>
      <c r="D392" s="245" t="s">
        <v>207</v>
      </c>
      <c r="E392" s="233"/>
      <c r="F392" s="257" t="s">
        <v>1117</v>
      </c>
      <c r="G392" s="233"/>
      <c r="H392" s="258">
        <v>316.64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AT392" s="242" t="s">
        <v>207</v>
      </c>
      <c r="AU392" s="242" t="s">
        <v>79</v>
      </c>
      <c r="AV392" s="13" t="s">
        <v>79</v>
      </c>
      <c r="AW392" s="13" t="s">
        <v>6</v>
      </c>
      <c r="AX392" s="13" t="s">
        <v>77</v>
      </c>
      <c r="AY392" s="242" t="s">
        <v>195</v>
      </c>
    </row>
    <row r="393" spans="2:65" s="1" customFormat="1" ht="22.5" customHeight="1">
      <c r="B393" s="42"/>
      <c r="C393" s="206" t="s">
        <v>648</v>
      </c>
      <c r="D393" s="206" t="s">
        <v>198</v>
      </c>
      <c r="E393" s="207" t="s">
        <v>500</v>
      </c>
      <c r="F393" s="208" t="s">
        <v>501</v>
      </c>
      <c r="G393" s="209" t="s">
        <v>223</v>
      </c>
      <c r="H393" s="210">
        <v>31.664</v>
      </c>
      <c r="I393" s="211"/>
      <c r="J393" s="212">
        <f>ROUND(I393*H393,2)</f>
        <v>0</v>
      </c>
      <c r="K393" s="208" t="s">
        <v>202</v>
      </c>
      <c r="L393" s="62"/>
      <c r="M393" s="213" t="s">
        <v>21</v>
      </c>
      <c r="N393" s="214" t="s">
        <v>41</v>
      </c>
      <c r="O393" s="43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AR393" s="25" t="s">
        <v>203</v>
      </c>
      <c r="AT393" s="25" t="s">
        <v>198</v>
      </c>
      <c r="AU393" s="25" t="s">
        <v>79</v>
      </c>
      <c r="AY393" s="25" t="s">
        <v>195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25" t="s">
        <v>77</v>
      </c>
      <c r="BK393" s="217">
        <f>ROUND(I393*H393,2)</f>
        <v>0</v>
      </c>
      <c r="BL393" s="25" t="s">
        <v>203</v>
      </c>
      <c r="BM393" s="25" t="s">
        <v>1118</v>
      </c>
    </row>
    <row r="394" spans="2:47" s="1" customFormat="1" ht="13.5">
      <c r="B394" s="42"/>
      <c r="C394" s="64"/>
      <c r="D394" s="218" t="s">
        <v>205</v>
      </c>
      <c r="E394" s="64"/>
      <c r="F394" s="219" t="s">
        <v>503</v>
      </c>
      <c r="G394" s="64"/>
      <c r="H394" s="64"/>
      <c r="I394" s="174"/>
      <c r="J394" s="64"/>
      <c r="K394" s="64"/>
      <c r="L394" s="62"/>
      <c r="M394" s="220"/>
      <c r="N394" s="43"/>
      <c r="O394" s="43"/>
      <c r="P394" s="43"/>
      <c r="Q394" s="43"/>
      <c r="R394" s="43"/>
      <c r="S394" s="43"/>
      <c r="T394" s="79"/>
      <c r="AT394" s="25" t="s">
        <v>205</v>
      </c>
      <c r="AU394" s="25" t="s">
        <v>79</v>
      </c>
    </row>
    <row r="395" spans="2:63" s="11" customFormat="1" ht="29.85" customHeight="1">
      <c r="B395" s="189"/>
      <c r="C395" s="190"/>
      <c r="D395" s="203" t="s">
        <v>69</v>
      </c>
      <c r="E395" s="204" t="s">
        <v>504</v>
      </c>
      <c r="F395" s="204" t="s">
        <v>505</v>
      </c>
      <c r="G395" s="190"/>
      <c r="H395" s="190"/>
      <c r="I395" s="193"/>
      <c r="J395" s="205">
        <f>BK395</f>
        <v>0</v>
      </c>
      <c r="K395" s="190"/>
      <c r="L395" s="195"/>
      <c r="M395" s="196"/>
      <c r="N395" s="197"/>
      <c r="O395" s="197"/>
      <c r="P395" s="198">
        <f>SUM(P396:P397)</f>
        <v>0</v>
      </c>
      <c r="Q395" s="197"/>
      <c r="R395" s="198">
        <f>SUM(R396:R397)</f>
        <v>0</v>
      </c>
      <c r="S395" s="197"/>
      <c r="T395" s="199">
        <f>SUM(T396:T397)</f>
        <v>0</v>
      </c>
      <c r="AR395" s="200" t="s">
        <v>77</v>
      </c>
      <c r="AT395" s="201" t="s">
        <v>69</v>
      </c>
      <c r="AU395" s="201" t="s">
        <v>77</v>
      </c>
      <c r="AY395" s="200" t="s">
        <v>195</v>
      </c>
      <c r="BK395" s="202">
        <f>SUM(BK396:BK397)</f>
        <v>0</v>
      </c>
    </row>
    <row r="396" spans="2:65" s="1" customFormat="1" ht="22.5" customHeight="1">
      <c r="B396" s="42"/>
      <c r="C396" s="206" t="s">
        <v>653</v>
      </c>
      <c r="D396" s="206" t="s">
        <v>198</v>
      </c>
      <c r="E396" s="207" t="s">
        <v>507</v>
      </c>
      <c r="F396" s="208" t="s">
        <v>508</v>
      </c>
      <c r="G396" s="209" t="s">
        <v>223</v>
      </c>
      <c r="H396" s="210">
        <v>109.377</v>
      </c>
      <c r="I396" s="211"/>
      <c r="J396" s="212">
        <f>ROUND(I396*H396,2)</f>
        <v>0</v>
      </c>
      <c r="K396" s="208" t="s">
        <v>202</v>
      </c>
      <c r="L396" s="62"/>
      <c r="M396" s="213" t="s">
        <v>21</v>
      </c>
      <c r="N396" s="214" t="s">
        <v>41</v>
      </c>
      <c r="O396" s="43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AR396" s="25" t="s">
        <v>203</v>
      </c>
      <c r="AT396" s="25" t="s">
        <v>198</v>
      </c>
      <c r="AU396" s="25" t="s">
        <v>79</v>
      </c>
      <c r="AY396" s="25" t="s">
        <v>195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77</v>
      </c>
      <c r="BK396" s="217">
        <f>ROUND(I396*H396,2)</f>
        <v>0</v>
      </c>
      <c r="BL396" s="25" t="s">
        <v>203</v>
      </c>
      <c r="BM396" s="25" t="s">
        <v>1119</v>
      </c>
    </row>
    <row r="397" spans="2:47" s="1" customFormat="1" ht="40.5">
      <c r="B397" s="42"/>
      <c r="C397" s="64"/>
      <c r="D397" s="218" t="s">
        <v>205</v>
      </c>
      <c r="E397" s="64"/>
      <c r="F397" s="219" t="s">
        <v>510</v>
      </c>
      <c r="G397" s="64"/>
      <c r="H397" s="64"/>
      <c r="I397" s="174"/>
      <c r="J397" s="64"/>
      <c r="K397" s="64"/>
      <c r="L397" s="62"/>
      <c r="M397" s="220"/>
      <c r="N397" s="43"/>
      <c r="O397" s="43"/>
      <c r="P397" s="43"/>
      <c r="Q397" s="43"/>
      <c r="R397" s="43"/>
      <c r="S397" s="43"/>
      <c r="T397" s="79"/>
      <c r="AT397" s="25" t="s">
        <v>205</v>
      </c>
      <c r="AU397" s="25" t="s">
        <v>79</v>
      </c>
    </row>
    <row r="398" spans="2:63" s="11" customFormat="1" ht="37.35" customHeight="1">
      <c r="B398" s="189"/>
      <c r="C398" s="190"/>
      <c r="D398" s="191" t="s">
        <v>69</v>
      </c>
      <c r="E398" s="192" t="s">
        <v>511</v>
      </c>
      <c r="F398" s="192" t="s">
        <v>512</v>
      </c>
      <c r="G398" s="190"/>
      <c r="H398" s="190"/>
      <c r="I398" s="193"/>
      <c r="J398" s="194">
        <f>BK398</f>
        <v>0</v>
      </c>
      <c r="K398" s="190"/>
      <c r="L398" s="195"/>
      <c r="M398" s="196"/>
      <c r="N398" s="197"/>
      <c r="O398" s="197"/>
      <c r="P398" s="198">
        <f>P399+P406+P456+P539+P542+P548+P610+P676+P798+P848+P879+P921+P964+P989</f>
        <v>0</v>
      </c>
      <c r="Q398" s="197"/>
      <c r="R398" s="198">
        <f>R399+R406+R456+R539+R542+R548+R610+R676+R798+R848+R879+R921+R964+R989</f>
        <v>18.175426580000003</v>
      </c>
      <c r="S398" s="197"/>
      <c r="T398" s="199">
        <f>T399+T406+T456+T539+T542+T548+T610+T676+T798+T848+T879+T921+T964+T989</f>
        <v>6.1729726000000005</v>
      </c>
      <c r="AR398" s="200" t="s">
        <v>79</v>
      </c>
      <c r="AT398" s="201" t="s">
        <v>69</v>
      </c>
      <c r="AU398" s="201" t="s">
        <v>70</v>
      </c>
      <c r="AY398" s="200" t="s">
        <v>195</v>
      </c>
      <c r="BK398" s="202">
        <f>BK399+BK406+BK456+BK539+BK542+BK548+BK610+BK676+BK798+BK848+BK879+BK921+BK964+BK989</f>
        <v>0</v>
      </c>
    </row>
    <row r="399" spans="2:63" s="11" customFormat="1" ht="19.9" customHeight="1">
      <c r="B399" s="189"/>
      <c r="C399" s="190"/>
      <c r="D399" s="203" t="s">
        <v>69</v>
      </c>
      <c r="E399" s="204" t="s">
        <v>1120</v>
      </c>
      <c r="F399" s="204" t="s">
        <v>1121</v>
      </c>
      <c r="G399" s="190"/>
      <c r="H399" s="190"/>
      <c r="I399" s="193"/>
      <c r="J399" s="205">
        <f>BK399</f>
        <v>0</v>
      </c>
      <c r="K399" s="190"/>
      <c r="L399" s="195"/>
      <c r="M399" s="196"/>
      <c r="N399" s="197"/>
      <c r="O399" s="197"/>
      <c r="P399" s="198">
        <f>SUM(P400:P405)</f>
        <v>0</v>
      </c>
      <c r="Q399" s="197"/>
      <c r="R399" s="198">
        <f>SUM(R400:R405)</f>
        <v>0</v>
      </c>
      <c r="S399" s="197"/>
      <c r="T399" s="199">
        <f>SUM(T400:T405)</f>
        <v>0</v>
      </c>
      <c r="AR399" s="200" t="s">
        <v>79</v>
      </c>
      <c r="AT399" s="201" t="s">
        <v>69</v>
      </c>
      <c r="AU399" s="201" t="s">
        <v>77</v>
      </c>
      <c r="AY399" s="200" t="s">
        <v>195</v>
      </c>
      <c r="BK399" s="202">
        <f>SUM(BK400:BK405)</f>
        <v>0</v>
      </c>
    </row>
    <row r="400" spans="2:65" s="1" customFormat="1" ht="22.5" customHeight="1">
      <c r="B400" s="42"/>
      <c r="C400" s="206" t="s">
        <v>658</v>
      </c>
      <c r="D400" s="206" t="s">
        <v>198</v>
      </c>
      <c r="E400" s="207" t="s">
        <v>1122</v>
      </c>
      <c r="F400" s="208" t="s">
        <v>1123</v>
      </c>
      <c r="G400" s="209" t="s">
        <v>214</v>
      </c>
      <c r="H400" s="210">
        <v>17</v>
      </c>
      <c r="I400" s="211"/>
      <c r="J400" s="212">
        <f>ROUND(I400*H400,2)</f>
        <v>0</v>
      </c>
      <c r="K400" s="208" t="s">
        <v>21</v>
      </c>
      <c r="L400" s="62"/>
      <c r="M400" s="213" t="s">
        <v>21</v>
      </c>
      <c r="N400" s="214" t="s">
        <v>41</v>
      </c>
      <c r="O400" s="43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301</v>
      </c>
      <c r="AT400" s="25" t="s">
        <v>198</v>
      </c>
      <c r="AU400" s="25" t="s">
        <v>79</v>
      </c>
      <c r="AY400" s="25" t="s">
        <v>195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77</v>
      </c>
      <c r="BK400" s="217">
        <f>ROUND(I400*H400,2)</f>
        <v>0</v>
      </c>
      <c r="BL400" s="25" t="s">
        <v>301</v>
      </c>
      <c r="BM400" s="25" t="s">
        <v>1124</v>
      </c>
    </row>
    <row r="401" spans="2:47" s="1" customFormat="1" ht="13.5">
      <c r="B401" s="42"/>
      <c r="C401" s="64"/>
      <c r="D401" s="218" t="s">
        <v>205</v>
      </c>
      <c r="E401" s="64"/>
      <c r="F401" s="219" t="s">
        <v>1123</v>
      </c>
      <c r="G401" s="64"/>
      <c r="H401" s="64"/>
      <c r="I401" s="174"/>
      <c r="J401" s="64"/>
      <c r="K401" s="64"/>
      <c r="L401" s="62"/>
      <c r="M401" s="220"/>
      <c r="N401" s="43"/>
      <c r="O401" s="43"/>
      <c r="P401" s="43"/>
      <c r="Q401" s="43"/>
      <c r="R401" s="43"/>
      <c r="S401" s="43"/>
      <c r="T401" s="79"/>
      <c r="AT401" s="25" t="s">
        <v>205</v>
      </c>
      <c r="AU401" s="25" t="s">
        <v>79</v>
      </c>
    </row>
    <row r="402" spans="2:51" s="12" customFormat="1" ht="13.5">
      <c r="B402" s="221"/>
      <c r="C402" s="222"/>
      <c r="D402" s="218" t="s">
        <v>207</v>
      </c>
      <c r="E402" s="223" t="s">
        <v>21</v>
      </c>
      <c r="F402" s="224" t="s">
        <v>876</v>
      </c>
      <c r="G402" s="222"/>
      <c r="H402" s="225" t="s">
        <v>21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207</v>
      </c>
      <c r="AU402" s="231" t="s">
        <v>79</v>
      </c>
      <c r="AV402" s="12" t="s">
        <v>77</v>
      </c>
      <c r="AW402" s="12" t="s">
        <v>33</v>
      </c>
      <c r="AX402" s="12" t="s">
        <v>70</v>
      </c>
      <c r="AY402" s="231" t="s">
        <v>195</v>
      </c>
    </row>
    <row r="403" spans="2:51" s="13" customFormat="1" ht="13.5">
      <c r="B403" s="232"/>
      <c r="C403" s="233"/>
      <c r="D403" s="245" t="s">
        <v>207</v>
      </c>
      <c r="E403" s="256" t="s">
        <v>21</v>
      </c>
      <c r="F403" s="257" t="s">
        <v>306</v>
      </c>
      <c r="G403" s="233"/>
      <c r="H403" s="258">
        <v>17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AT403" s="242" t="s">
        <v>207</v>
      </c>
      <c r="AU403" s="242" t="s">
        <v>79</v>
      </c>
      <c r="AV403" s="13" t="s">
        <v>79</v>
      </c>
      <c r="AW403" s="13" t="s">
        <v>33</v>
      </c>
      <c r="AX403" s="13" t="s">
        <v>77</v>
      </c>
      <c r="AY403" s="242" t="s">
        <v>195</v>
      </c>
    </row>
    <row r="404" spans="2:65" s="1" customFormat="1" ht="22.5" customHeight="1">
      <c r="B404" s="42"/>
      <c r="C404" s="206" t="s">
        <v>664</v>
      </c>
      <c r="D404" s="206" t="s">
        <v>198</v>
      </c>
      <c r="E404" s="207" t="s">
        <v>1125</v>
      </c>
      <c r="F404" s="208" t="s">
        <v>1126</v>
      </c>
      <c r="G404" s="209" t="s">
        <v>539</v>
      </c>
      <c r="H404" s="284"/>
      <c r="I404" s="211"/>
      <c r="J404" s="212">
        <f>ROUND(I404*H404,2)</f>
        <v>0</v>
      </c>
      <c r="K404" s="208" t="s">
        <v>202</v>
      </c>
      <c r="L404" s="62"/>
      <c r="M404" s="213" t="s">
        <v>21</v>
      </c>
      <c r="N404" s="214" t="s">
        <v>41</v>
      </c>
      <c r="O404" s="43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AR404" s="25" t="s">
        <v>301</v>
      </c>
      <c r="AT404" s="25" t="s">
        <v>198</v>
      </c>
      <c r="AU404" s="25" t="s">
        <v>79</v>
      </c>
      <c r="AY404" s="25" t="s">
        <v>195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25" t="s">
        <v>77</v>
      </c>
      <c r="BK404" s="217">
        <f>ROUND(I404*H404,2)</f>
        <v>0</v>
      </c>
      <c r="BL404" s="25" t="s">
        <v>301</v>
      </c>
      <c r="BM404" s="25" t="s">
        <v>1127</v>
      </c>
    </row>
    <row r="405" spans="2:47" s="1" customFormat="1" ht="27">
      <c r="B405" s="42"/>
      <c r="C405" s="64"/>
      <c r="D405" s="218" t="s">
        <v>205</v>
      </c>
      <c r="E405" s="64"/>
      <c r="F405" s="219" t="s">
        <v>1128</v>
      </c>
      <c r="G405" s="64"/>
      <c r="H405" s="64"/>
      <c r="I405" s="174"/>
      <c r="J405" s="64"/>
      <c r="K405" s="64"/>
      <c r="L405" s="62"/>
      <c r="M405" s="220"/>
      <c r="N405" s="43"/>
      <c r="O405" s="43"/>
      <c r="P405" s="43"/>
      <c r="Q405" s="43"/>
      <c r="R405" s="43"/>
      <c r="S405" s="43"/>
      <c r="T405" s="79"/>
      <c r="AT405" s="25" t="s">
        <v>205</v>
      </c>
      <c r="AU405" s="25" t="s">
        <v>79</v>
      </c>
    </row>
    <row r="406" spans="2:63" s="11" customFormat="1" ht="29.85" customHeight="1">
      <c r="B406" s="189"/>
      <c r="C406" s="190"/>
      <c r="D406" s="203" t="s">
        <v>69</v>
      </c>
      <c r="E406" s="204" t="s">
        <v>1129</v>
      </c>
      <c r="F406" s="204" t="s">
        <v>1130</v>
      </c>
      <c r="G406" s="190"/>
      <c r="H406" s="190"/>
      <c r="I406" s="193"/>
      <c r="J406" s="205">
        <f>BK406</f>
        <v>0</v>
      </c>
      <c r="K406" s="190"/>
      <c r="L406" s="195"/>
      <c r="M406" s="196"/>
      <c r="N406" s="197"/>
      <c r="O406" s="197"/>
      <c r="P406" s="198">
        <f>SUM(P407:P455)</f>
        <v>0</v>
      </c>
      <c r="Q406" s="197"/>
      <c r="R406" s="198">
        <f>SUM(R407:R455)</f>
        <v>1.4512788</v>
      </c>
      <c r="S406" s="197"/>
      <c r="T406" s="199">
        <f>SUM(T407:T455)</f>
        <v>0.84</v>
      </c>
      <c r="AR406" s="200" t="s">
        <v>79</v>
      </c>
      <c r="AT406" s="201" t="s">
        <v>69</v>
      </c>
      <c r="AU406" s="201" t="s">
        <v>77</v>
      </c>
      <c r="AY406" s="200" t="s">
        <v>195</v>
      </c>
      <c r="BK406" s="202">
        <f>SUM(BK407:BK455)</f>
        <v>0</v>
      </c>
    </row>
    <row r="407" spans="2:65" s="1" customFormat="1" ht="22.5" customHeight="1">
      <c r="B407" s="42"/>
      <c r="C407" s="206" t="s">
        <v>669</v>
      </c>
      <c r="D407" s="206" t="s">
        <v>198</v>
      </c>
      <c r="E407" s="207" t="s">
        <v>1131</v>
      </c>
      <c r="F407" s="208" t="s">
        <v>1132</v>
      </c>
      <c r="G407" s="209" t="s">
        <v>250</v>
      </c>
      <c r="H407" s="210">
        <v>140</v>
      </c>
      <c r="I407" s="211"/>
      <c r="J407" s="212">
        <f>ROUND(I407*H407,2)</f>
        <v>0</v>
      </c>
      <c r="K407" s="208" t="s">
        <v>202</v>
      </c>
      <c r="L407" s="62"/>
      <c r="M407" s="213" t="s">
        <v>21</v>
      </c>
      <c r="N407" s="214" t="s">
        <v>41</v>
      </c>
      <c r="O407" s="43"/>
      <c r="P407" s="215">
        <f>O407*H407</f>
        <v>0</v>
      </c>
      <c r="Q407" s="215">
        <v>0</v>
      </c>
      <c r="R407" s="215">
        <f>Q407*H407</f>
        <v>0</v>
      </c>
      <c r="S407" s="215">
        <v>0.006</v>
      </c>
      <c r="T407" s="216">
        <f>S407*H407</f>
        <v>0.84</v>
      </c>
      <c r="AR407" s="25" t="s">
        <v>301</v>
      </c>
      <c r="AT407" s="25" t="s">
        <v>198</v>
      </c>
      <c r="AU407" s="25" t="s">
        <v>79</v>
      </c>
      <c r="AY407" s="25" t="s">
        <v>195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25" t="s">
        <v>77</v>
      </c>
      <c r="BK407" s="217">
        <f>ROUND(I407*H407,2)</f>
        <v>0</v>
      </c>
      <c r="BL407" s="25" t="s">
        <v>301</v>
      </c>
      <c r="BM407" s="25" t="s">
        <v>1133</v>
      </c>
    </row>
    <row r="408" spans="2:47" s="1" customFormat="1" ht="13.5">
      <c r="B408" s="42"/>
      <c r="C408" s="64"/>
      <c r="D408" s="218" t="s">
        <v>205</v>
      </c>
      <c r="E408" s="64"/>
      <c r="F408" s="219" t="s">
        <v>1134</v>
      </c>
      <c r="G408" s="64"/>
      <c r="H408" s="64"/>
      <c r="I408" s="174"/>
      <c r="J408" s="64"/>
      <c r="K408" s="64"/>
      <c r="L408" s="62"/>
      <c r="M408" s="220"/>
      <c r="N408" s="43"/>
      <c r="O408" s="43"/>
      <c r="P408" s="43"/>
      <c r="Q408" s="43"/>
      <c r="R408" s="43"/>
      <c r="S408" s="43"/>
      <c r="T408" s="79"/>
      <c r="AT408" s="25" t="s">
        <v>205</v>
      </c>
      <c r="AU408" s="25" t="s">
        <v>79</v>
      </c>
    </row>
    <row r="409" spans="2:51" s="12" customFormat="1" ht="13.5">
      <c r="B409" s="221"/>
      <c r="C409" s="222"/>
      <c r="D409" s="218" t="s">
        <v>207</v>
      </c>
      <c r="E409" s="223" t="s">
        <v>21</v>
      </c>
      <c r="F409" s="224" t="s">
        <v>1067</v>
      </c>
      <c r="G409" s="222"/>
      <c r="H409" s="225" t="s">
        <v>21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AT409" s="231" t="s">
        <v>207</v>
      </c>
      <c r="AU409" s="231" t="s">
        <v>79</v>
      </c>
      <c r="AV409" s="12" t="s">
        <v>77</v>
      </c>
      <c r="AW409" s="12" t="s">
        <v>33</v>
      </c>
      <c r="AX409" s="12" t="s">
        <v>70</v>
      </c>
      <c r="AY409" s="231" t="s">
        <v>195</v>
      </c>
    </row>
    <row r="410" spans="2:51" s="13" customFormat="1" ht="13.5">
      <c r="B410" s="232"/>
      <c r="C410" s="233"/>
      <c r="D410" s="245" t="s">
        <v>207</v>
      </c>
      <c r="E410" s="256" t="s">
        <v>21</v>
      </c>
      <c r="F410" s="257" t="s">
        <v>1135</v>
      </c>
      <c r="G410" s="233"/>
      <c r="H410" s="258">
        <v>140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AT410" s="242" t="s">
        <v>207</v>
      </c>
      <c r="AU410" s="242" t="s">
        <v>79</v>
      </c>
      <c r="AV410" s="13" t="s">
        <v>79</v>
      </c>
      <c r="AW410" s="13" t="s">
        <v>33</v>
      </c>
      <c r="AX410" s="13" t="s">
        <v>77</v>
      </c>
      <c r="AY410" s="242" t="s">
        <v>195</v>
      </c>
    </row>
    <row r="411" spans="2:65" s="1" customFormat="1" ht="31.5" customHeight="1">
      <c r="B411" s="42"/>
      <c r="C411" s="206" t="s">
        <v>674</v>
      </c>
      <c r="D411" s="206" t="s">
        <v>198</v>
      </c>
      <c r="E411" s="207" t="s">
        <v>1136</v>
      </c>
      <c r="F411" s="208" t="s">
        <v>1137</v>
      </c>
      <c r="G411" s="209" t="s">
        <v>250</v>
      </c>
      <c r="H411" s="210">
        <v>305</v>
      </c>
      <c r="I411" s="211"/>
      <c r="J411" s="212">
        <f>ROUND(I411*H411,2)</f>
        <v>0</v>
      </c>
      <c r="K411" s="208" t="s">
        <v>202</v>
      </c>
      <c r="L411" s="62"/>
      <c r="M411" s="213" t="s">
        <v>21</v>
      </c>
      <c r="N411" s="214" t="s">
        <v>41</v>
      </c>
      <c r="O411" s="43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AR411" s="25" t="s">
        <v>301</v>
      </c>
      <c r="AT411" s="25" t="s">
        <v>198</v>
      </c>
      <c r="AU411" s="25" t="s">
        <v>79</v>
      </c>
      <c r="AY411" s="25" t="s">
        <v>195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25" t="s">
        <v>77</v>
      </c>
      <c r="BK411" s="217">
        <f>ROUND(I411*H411,2)</f>
        <v>0</v>
      </c>
      <c r="BL411" s="25" t="s">
        <v>301</v>
      </c>
      <c r="BM411" s="25" t="s">
        <v>1138</v>
      </c>
    </row>
    <row r="412" spans="2:47" s="1" customFormat="1" ht="27">
      <c r="B412" s="42"/>
      <c r="C412" s="64"/>
      <c r="D412" s="218" t="s">
        <v>205</v>
      </c>
      <c r="E412" s="64"/>
      <c r="F412" s="219" t="s">
        <v>1139</v>
      </c>
      <c r="G412" s="64"/>
      <c r="H412" s="64"/>
      <c r="I412" s="174"/>
      <c r="J412" s="64"/>
      <c r="K412" s="64"/>
      <c r="L412" s="62"/>
      <c r="M412" s="220"/>
      <c r="N412" s="43"/>
      <c r="O412" s="43"/>
      <c r="P412" s="43"/>
      <c r="Q412" s="43"/>
      <c r="R412" s="43"/>
      <c r="S412" s="43"/>
      <c r="T412" s="79"/>
      <c r="AT412" s="25" t="s">
        <v>205</v>
      </c>
      <c r="AU412" s="25" t="s">
        <v>79</v>
      </c>
    </row>
    <row r="413" spans="2:51" s="13" customFormat="1" ht="13.5">
      <c r="B413" s="232"/>
      <c r="C413" s="233"/>
      <c r="D413" s="245" t="s">
        <v>207</v>
      </c>
      <c r="E413" s="256" t="s">
        <v>21</v>
      </c>
      <c r="F413" s="257" t="s">
        <v>1140</v>
      </c>
      <c r="G413" s="233"/>
      <c r="H413" s="258">
        <v>305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AT413" s="242" t="s">
        <v>207</v>
      </c>
      <c r="AU413" s="242" t="s">
        <v>79</v>
      </c>
      <c r="AV413" s="13" t="s">
        <v>79</v>
      </c>
      <c r="AW413" s="13" t="s">
        <v>33</v>
      </c>
      <c r="AX413" s="13" t="s">
        <v>77</v>
      </c>
      <c r="AY413" s="242" t="s">
        <v>195</v>
      </c>
    </row>
    <row r="414" spans="2:65" s="1" customFormat="1" ht="22.5" customHeight="1">
      <c r="B414" s="42"/>
      <c r="C414" s="260" t="s">
        <v>680</v>
      </c>
      <c r="D414" s="260" t="s">
        <v>233</v>
      </c>
      <c r="E414" s="261" t="s">
        <v>1141</v>
      </c>
      <c r="F414" s="262" t="s">
        <v>1142</v>
      </c>
      <c r="G414" s="263" t="s">
        <v>223</v>
      </c>
      <c r="H414" s="264">
        <v>0.092</v>
      </c>
      <c r="I414" s="265"/>
      <c r="J414" s="266">
        <f>ROUND(I414*H414,2)</f>
        <v>0</v>
      </c>
      <c r="K414" s="262" t="s">
        <v>202</v>
      </c>
      <c r="L414" s="267"/>
      <c r="M414" s="268" t="s">
        <v>21</v>
      </c>
      <c r="N414" s="269" t="s">
        <v>41</v>
      </c>
      <c r="O414" s="43"/>
      <c r="P414" s="215">
        <f>O414*H414</f>
        <v>0</v>
      </c>
      <c r="Q414" s="215">
        <v>1</v>
      </c>
      <c r="R414" s="215">
        <f>Q414*H414</f>
        <v>0.092</v>
      </c>
      <c r="S414" s="215">
        <v>0</v>
      </c>
      <c r="T414" s="216">
        <f>S414*H414</f>
        <v>0</v>
      </c>
      <c r="AR414" s="25" t="s">
        <v>403</v>
      </c>
      <c r="AT414" s="25" t="s">
        <v>233</v>
      </c>
      <c r="AU414" s="25" t="s">
        <v>79</v>
      </c>
      <c r="AY414" s="25" t="s">
        <v>195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25" t="s">
        <v>77</v>
      </c>
      <c r="BK414" s="217">
        <f>ROUND(I414*H414,2)</f>
        <v>0</v>
      </c>
      <c r="BL414" s="25" t="s">
        <v>301</v>
      </c>
      <c r="BM414" s="25" t="s">
        <v>1143</v>
      </c>
    </row>
    <row r="415" spans="2:47" s="1" customFormat="1" ht="13.5">
      <c r="B415" s="42"/>
      <c r="C415" s="64"/>
      <c r="D415" s="218" t="s">
        <v>205</v>
      </c>
      <c r="E415" s="64"/>
      <c r="F415" s="219" t="s">
        <v>1142</v>
      </c>
      <c r="G415" s="64"/>
      <c r="H415" s="64"/>
      <c r="I415" s="174"/>
      <c r="J415" s="64"/>
      <c r="K415" s="64"/>
      <c r="L415" s="62"/>
      <c r="M415" s="220"/>
      <c r="N415" s="43"/>
      <c r="O415" s="43"/>
      <c r="P415" s="43"/>
      <c r="Q415" s="43"/>
      <c r="R415" s="43"/>
      <c r="S415" s="43"/>
      <c r="T415" s="79"/>
      <c r="AT415" s="25" t="s">
        <v>205</v>
      </c>
      <c r="AU415" s="25" t="s">
        <v>79</v>
      </c>
    </row>
    <row r="416" spans="2:51" s="13" customFormat="1" ht="13.5">
      <c r="B416" s="232"/>
      <c r="C416" s="233"/>
      <c r="D416" s="245" t="s">
        <v>207</v>
      </c>
      <c r="E416" s="233"/>
      <c r="F416" s="257" t="s">
        <v>1144</v>
      </c>
      <c r="G416" s="233"/>
      <c r="H416" s="258">
        <v>0.092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AT416" s="242" t="s">
        <v>207</v>
      </c>
      <c r="AU416" s="242" t="s">
        <v>79</v>
      </c>
      <c r="AV416" s="13" t="s">
        <v>79</v>
      </c>
      <c r="AW416" s="13" t="s">
        <v>6</v>
      </c>
      <c r="AX416" s="13" t="s">
        <v>77</v>
      </c>
      <c r="AY416" s="242" t="s">
        <v>195</v>
      </c>
    </row>
    <row r="417" spans="2:65" s="1" customFormat="1" ht="22.5" customHeight="1">
      <c r="B417" s="42"/>
      <c r="C417" s="206" t="s">
        <v>689</v>
      </c>
      <c r="D417" s="206" t="s">
        <v>198</v>
      </c>
      <c r="E417" s="207" t="s">
        <v>1145</v>
      </c>
      <c r="F417" s="208" t="s">
        <v>1146</v>
      </c>
      <c r="G417" s="209" t="s">
        <v>250</v>
      </c>
      <c r="H417" s="210">
        <v>169.345</v>
      </c>
      <c r="I417" s="211"/>
      <c r="J417" s="212">
        <f>ROUND(I417*H417,2)</f>
        <v>0</v>
      </c>
      <c r="K417" s="208" t="s">
        <v>202</v>
      </c>
      <c r="L417" s="62"/>
      <c r="M417" s="213" t="s">
        <v>21</v>
      </c>
      <c r="N417" s="214" t="s">
        <v>41</v>
      </c>
      <c r="O417" s="43"/>
      <c r="P417" s="215">
        <f>O417*H417</f>
        <v>0</v>
      </c>
      <c r="Q417" s="215">
        <v>0</v>
      </c>
      <c r="R417" s="215">
        <f>Q417*H417</f>
        <v>0</v>
      </c>
      <c r="S417" s="215">
        <v>0</v>
      </c>
      <c r="T417" s="216">
        <f>S417*H417</f>
        <v>0</v>
      </c>
      <c r="AR417" s="25" t="s">
        <v>301</v>
      </c>
      <c r="AT417" s="25" t="s">
        <v>198</v>
      </c>
      <c r="AU417" s="25" t="s">
        <v>79</v>
      </c>
      <c r="AY417" s="25" t="s">
        <v>195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25" t="s">
        <v>77</v>
      </c>
      <c r="BK417" s="217">
        <f>ROUND(I417*H417,2)</f>
        <v>0</v>
      </c>
      <c r="BL417" s="25" t="s">
        <v>301</v>
      </c>
      <c r="BM417" s="25" t="s">
        <v>1147</v>
      </c>
    </row>
    <row r="418" spans="2:47" s="1" customFormat="1" ht="27">
      <c r="B418" s="42"/>
      <c r="C418" s="64"/>
      <c r="D418" s="218" t="s">
        <v>205</v>
      </c>
      <c r="E418" s="64"/>
      <c r="F418" s="219" t="s">
        <v>1148</v>
      </c>
      <c r="G418" s="64"/>
      <c r="H418" s="64"/>
      <c r="I418" s="174"/>
      <c r="J418" s="64"/>
      <c r="K418" s="64"/>
      <c r="L418" s="62"/>
      <c r="M418" s="220"/>
      <c r="N418" s="43"/>
      <c r="O418" s="43"/>
      <c r="P418" s="43"/>
      <c r="Q418" s="43"/>
      <c r="R418" s="43"/>
      <c r="S418" s="43"/>
      <c r="T418" s="79"/>
      <c r="AT418" s="25" t="s">
        <v>205</v>
      </c>
      <c r="AU418" s="25" t="s">
        <v>79</v>
      </c>
    </row>
    <row r="419" spans="2:51" s="12" customFormat="1" ht="13.5">
      <c r="B419" s="221"/>
      <c r="C419" s="222"/>
      <c r="D419" s="218" t="s">
        <v>207</v>
      </c>
      <c r="E419" s="223" t="s">
        <v>21</v>
      </c>
      <c r="F419" s="224" t="s">
        <v>1108</v>
      </c>
      <c r="G419" s="222"/>
      <c r="H419" s="225" t="s">
        <v>21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207</v>
      </c>
      <c r="AU419" s="231" t="s">
        <v>79</v>
      </c>
      <c r="AV419" s="12" t="s">
        <v>77</v>
      </c>
      <c r="AW419" s="12" t="s">
        <v>33</v>
      </c>
      <c r="AX419" s="12" t="s">
        <v>70</v>
      </c>
      <c r="AY419" s="231" t="s">
        <v>195</v>
      </c>
    </row>
    <row r="420" spans="2:51" s="13" customFormat="1" ht="27">
      <c r="B420" s="232"/>
      <c r="C420" s="233"/>
      <c r="D420" s="245" t="s">
        <v>207</v>
      </c>
      <c r="E420" s="256" t="s">
        <v>21</v>
      </c>
      <c r="F420" s="257" t="s">
        <v>1149</v>
      </c>
      <c r="G420" s="233"/>
      <c r="H420" s="258">
        <v>169.345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207</v>
      </c>
      <c r="AU420" s="242" t="s">
        <v>79</v>
      </c>
      <c r="AV420" s="13" t="s">
        <v>79</v>
      </c>
      <c r="AW420" s="13" t="s">
        <v>33</v>
      </c>
      <c r="AX420" s="13" t="s">
        <v>77</v>
      </c>
      <c r="AY420" s="242" t="s">
        <v>195</v>
      </c>
    </row>
    <row r="421" spans="2:65" s="1" customFormat="1" ht="22.5" customHeight="1">
      <c r="B421" s="42"/>
      <c r="C421" s="260" t="s">
        <v>696</v>
      </c>
      <c r="D421" s="260" t="s">
        <v>233</v>
      </c>
      <c r="E421" s="261" t="s">
        <v>1150</v>
      </c>
      <c r="F421" s="262" t="s">
        <v>1151</v>
      </c>
      <c r="G421" s="263" t="s">
        <v>250</v>
      </c>
      <c r="H421" s="264">
        <v>194.747</v>
      </c>
      <c r="I421" s="265"/>
      <c r="J421" s="266">
        <f>ROUND(I421*H421,2)</f>
        <v>0</v>
      </c>
      <c r="K421" s="262" t="s">
        <v>21</v>
      </c>
      <c r="L421" s="267"/>
      <c r="M421" s="268" t="s">
        <v>21</v>
      </c>
      <c r="N421" s="269" t="s">
        <v>41</v>
      </c>
      <c r="O421" s="43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AR421" s="25" t="s">
        <v>403</v>
      </c>
      <c r="AT421" s="25" t="s">
        <v>233</v>
      </c>
      <c r="AU421" s="25" t="s">
        <v>79</v>
      </c>
      <c r="AY421" s="25" t="s">
        <v>195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25" t="s">
        <v>77</v>
      </c>
      <c r="BK421" s="217">
        <f>ROUND(I421*H421,2)</f>
        <v>0</v>
      </c>
      <c r="BL421" s="25" t="s">
        <v>301</v>
      </c>
      <c r="BM421" s="25" t="s">
        <v>1152</v>
      </c>
    </row>
    <row r="422" spans="2:47" s="1" customFormat="1" ht="13.5">
      <c r="B422" s="42"/>
      <c r="C422" s="64"/>
      <c r="D422" s="218" t="s">
        <v>205</v>
      </c>
      <c r="E422" s="64"/>
      <c r="F422" s="219" t="s">
        <v>1151</v>
      </c>
      <c r="G422" s="64"/>
      <c r="H422" s="64"/>
      <c r="I422" s="174"/>
      <c r="J422" s="64"/>
      <c r="K422" s="64"/>
      <c r="L422" s="62"/>
      <c r="M422" s="220"/>
      <c r="N422" s="43"/>
      <c r="O422" s="43"/>
      <c r="P422" s="43"/>
      <c r="Q422" s="43"/>
      <c r="R422" s="43"/>
      <c r="S422" s="43"/>
      <c r="T422" s="79"/>
      <c r="AT422" s="25" t="s">
        <v>205</v>
      </c>
      <c r="AU422" s="25" t="s">
        <v>79</v>
      </c>
    </row>
    <row r="423" spans="2:51" s="13" customFormat="1" ht="13.5">
      <c r="B423" s="232"/>
      <c r="C423" s="233"/>
      <c r="D423" s="245" t="s">
        <v>207</v>
      </c>
      <c r="E423" s="233"/>
      <c r="F423" s="257" t="s">
        <v>1153</v>
      </c>
      <c r="G423" s="233"/>
      <c r="H423" s="258">
        <v>194.747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207</v>
      </c>
      <c r="AU423" s="242" t="s">
        <v>79</v>
      </c>
      <c r="AV423" s="13" t="s">
        <v>79</v>
      </c>
      <c r="AW423" s="13" t="s">
        <v>6</v>
      </c>
      <c r="AX423" s="13" t="s">
        <v>77</v>
      </c>
      <c r="AY423" s="242" t="s">
        <v>195</v>
      </c>
    </row>
    <row r="424" spans="2:65" s="1" customFormat="1" ht="22.5" customHeight="1">
      <c r="B424" s="42"/>
      <c r="C424" s="206" t="s">
        <v>703</v>
      </c>
      <c r="D424" s="206" t="s">
        <v>198</v>
      </c>
      <c r="E424" s="207" t="s">
        <v>1154</v>
      </c>
      <c r="F424" s="208" t="s">
        <v>1155</v>
      </c>
      <c r="G424" s="209" t="s">
        <v>250</v>
      </c>
      <c r="H424" s="210">
        <v>160</v>
      </c>
      <c r="I424" s="211"/>
      <c r="J424" s="212">
        <f>ROUND(I424*H424,2)</f>
        <v>0</v>
      </c>
      <c r="K424" s="208" t="s">
        <v>202</v>
      </c>
      <c r="L424" s="62"/>
      <c r="M424" s="213" t="s">
        <v>21</v>
      </c>
      <c r="N424" s="214" t="s">
        <v>41</v>
      </c>
      <c r="O424" s="43"/>
      <c r="P424" s="215">
        <f>O424*H424</f>
        <v>0</v>
      </c>
      <c r="Q424" s="215">
        <v>0.00088</v>
      </c>
      <c r="R424" s="215">
        <f>Q424*H424</f>
        <v>0.1408</v>
      </c>
      <c r="S424" s="215">
        <v>0</v>
      </c>
      <c r="T424" s="216">
        <f>S424*H424</f>
        <v>0</v>
      </c>
      <c r="AR424" s="25" t="s">
        <v>301</v>
      </c>
      <c r="AT424" s="25" t="s">
        <v>198</v>
      </c>
      <c r="AU424" s="25" t="s">
        <v>79</v>
      </c>
      <c r="AY424" s="25" t="s">
        <v>195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25" t="s">
        <v>77</v>
      </c>
      <c r="BK424" s="217">
        <f>ROUND(I424*H424,2)</f>
        <v>0</v>
      </c>
      <c r="BL424" s="25" t="s">
        <v>301</v>
      </c>
      <c r="BM424" s="25" t="s">
        <v>1156</v>
      </c>
    </row>
    <row r="425" spans="2:47" s="1" customFormat="1" ht="13.5">
      <c r="B425" s="42"/>
      <c r="C425" s="64"/>
      <c r="D425" s="218" t="s">
        <v>205</v>
      </c>
      <c r="E425" s="64"/>
      <c r="F425" s="219" t="s">
        <v>1157</v>
      </c>
      <c r="G425" s="64"/>
      <c r="H425" s="64"/>
      <c r="I425" s="174"/>
      <c r="J425" s="64"/>
      <c r="K425" s="64"/>
      <c r="L425" s="62"/>
      <c r="M425" s="220"/>
      <c r="N425" s="43"/>
      <c r="O425" s="43"/>
      <c r="P425" s="43"/>
      <c r="Q425" s="43"/>
      <c r="R425" s="43"/>
      <c r="S425" s="43"/>
      <c r="T425" s="79"/>
      <c r="AT425" s="25" t="s">
        <v>205</v>
      </c>
      <c r="AU425" s="25" t="s">
        <v>79</v>
      </c>
    </row>
    <row r="426" spans="2:51" s="12" customFormat="1" ht="13.5">
      <c r="B426" s="221"/>
      <c r="C426" s="222"/>
      <c r="D426" s="218" t="s">
        <v>207</v>
      </c>
      <c r="E426" s="223" t="s">
        <v>21</v>
      </c>
      <c r="F426" s="224" t="s">
        <v>1158</v>
      </c>
      <c r="G426" s="222"/>
      <c r="H426" s="225" t="s">
        <v>21</v>
      </c>
      <c r="I426" s="226"/>
      <c r="J426" s="222"/>
      <c r="K426" s="222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207</v>
      </c>
      <c r="AU426" s="231" t="s">
        <v>79</v>
      </c>
      <c r="AV426" s="12" t="s">
        <v>77</v>
      </c>
      <c r="AW426" s="12" t="s">
        <v>33</v>
      </c>
      <c r="AX426" s="12" t="s">
        <v>70</v>
      </c>
      <c r="AY426" s="231" t="s">
        <v>195</v>
      </c>
    </row>
    <row r="427" spans="2:51" s="13" customFormat="1" ht="13.5">
      <c r="B427" s="232"/>
      <c r="C427" s="233"/>
      <c r="D427" s="218" t="s">
        <v>207</v>
      </c>
      <c r="E427" s="234" t="s">
        <v>21</v>
      </c>
      <c r="F427" s="235" t="s">
        <v>1159</v>
      </c>
      <c r="G427" s="233"/>
      <c r="H427" s="236">
        <v>160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AT427" s="242" t="s">
        <v>207</v>
      </c>
      <c r="AU427" s="242" t="s">
        <v>79</v>
      </c>
      <c r="AV427" s="13" t="s">
        <v>79</v>
      </c>
      <c r="AW427" s="13" t="s">
        <v>33</v>
      </c>
      <c r="AX427" s="13" t="s">
        <v>70</v>
      </c>
      <c r="AY427" s="242" t="s">
        <v>195</v>
      </c>
    </row>
    <row r="428" spans="2:51" s="14" customFormat="1" ht="13.5">
      <c r="B428" s="243"/>
      <c r="C428" s="244"/>
      <c r="D428" s="245" t="s">
        <v>207</v>
      </c>
      <c r="E428" s="246" t="s">
        <v>825</v>
      </c>
      <c r="F428" s="247" t="s">
        <v>211</v>
      </c>
      <c r="G428" s="244"/>
      <c r="H428" s="248">
        <v>160</v>
      </c>
      <c r="I428" s="249"/>
      <c r="J428" s="244"/>
      <c r="K428" s="244"/>
      <c r="L428" s="250"/>
      <c r="M428" s="251"/>
      <c r="N428" s="252"/>
      <c r="O428" s="252"/>
      <c r="P428" s="252"/>
      <c r="Q428" s="252"/>
      <c r="R428" s="252"/>
      <c r="S428" s="252"/>
      <c r="T428" s="253"/>
      <c r="AT428" s="254" t="s">
        <v>207</v>
      </c>
      <c r="AU428" s="254" t="s">
        <v>79</v>
      </c>
      <c r="AV428" s="14" t="s">
        <v>203</v>
      </c>
      <c r="AW428" s="14" t="s">
        <v>33</v>
      </c>
      <c r="AX428" s="14" t="s">
        <v>77</v>
      </c>
      <c r="AY428" s="254" t="s">
        <v>195</v>
      </c>
    </row>
    <row r="429" spans="2:65" s="1" customFormat="1" ht="22.5" customHeight="1">
      <c r="B429" s="42"/>
      <c r="C429" s="260" t="s">
        <v>713</v>
      </c>
      <c r="D429" s="260" t="s">
        <v>233</v>
      </c>
      <c r="E429" s="261" t="s">
        <v>1160</v>
      </c>
      <c r="F429" s="262" t="s">
        <v>1161</v>
      </c>
      <c r="G429" s="263" t="s">
        <v>250</v>
      </c>
      <c r="H429" s="264">
        <v>184</v>
      </c>
      <c r="I429" s="265"/>
      <c r="J429" s="266">
        <f>ROUND(I429*H429,2)</f>
        <v>0</v>
      </c>
      <c r="K429" s="262" t="s">
        <v>202</v>
      </c>
      <c r="L429" s="267"/>
      <c r="M429" s="268" t="s">
        <v>21</v>
      </c>
      <c r="N429" s="269" t="s">
        <v>41</v>
      </c>
      <c r="O429" s="43"/>
      <c r="P429" s="215">
        <f>O429*H429</f>
        <v>0</v>
      </c>
      <c r="Q429" s="215">
        <v>0.0041</v>
      </c>
      <c r="R429" s="215">
        <f>Q429*H429</f>
        <v>0.7544000000000001</v>
      </c>
      <c r="S429" s="215">
        <v>0</v>
      </c>
      <c r="T429" s="216">
        <f>S429*H429</f>
        <v>0</v>
      </c>
      <c r="AR429" s="25" t="s">
        <v>403</v>
      </c>
      <c r="AT429" s="25" t="s">
        <v>233</v>
      </c>
      <c r="AU429" s="25" t="s">
        <v>79</v>
      </c>
      <c r="AY429" s="25" t="s">
        <v>195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25" t="s">
        <v>77</v>
      </c>
      <c r="BK429" s="217">
        <f>ROUND(I429*H429,2)</f>
        <v>0</v>
      </c>
      <c r="BL429" s="25" t="s">
        <v>301</v>
      </c>
      <c r="BM429" s="25" t="s">
        <v>1162</v>
      </c>
    </row>
    <row r="430" spans="2:47" s="1" customFormat="1" ht="13.5">
      <c r="B430" s="42"/>
      <c r="C430" s="64"/>
      <c r="D430" s="218" t="s">
        <v>205</v>
      </c>
      <c r="E430" s="64"/>
      <c r="F430" s="219" t="s">
        <v>1161</v>
      </c>
      <c r="G430" s="64"/>
      <c r="H430" s="64"/>
      <c r="I430" s="174"/>
      <c r="J430" s="64"/>
      <c r="K430" s="64"/>
      <c r="L430" s="62"/>
      <c r="M430" s="220"/>
      <c r="N430" s="43"/>
      <c r="O430" s="43"/>
      <c r="P430" s="43"/>
      <c r="Q430" s="43"/>
      <c r="R430" s="43"/>
      <c r="S430" s="43"/>
      <c r="T430" s="79"/>
      <c r="AT430" s="25" t="s">
        <v>205</v>
      </c>
      <c r="AU430" s="25" t="s">
        <v>79</v>
      </c>
    </row>
    <row r="431" spans="2:51" s="13" customFormat="1" ht="13.5">
      <c r="B431" s="232"/>
      <c r="C431" s="233"/>
      <c r="D431" s="245" t="s">
        <v>207</v>
      </c>
      <c r="E431" s="233"/>
      <c r="F431" s="257" t="s">
        <v>1163</v>
      </c>
      <c r="G431" s="233"/>
      <c r="H431" s="258">
        <v>184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207</v>
      </c>
      <c r="AU431" s="242" t="s">
        <v>79</v>
      </c>
      <c r="AV431" s="13" t="s">
        <v>79</v>
      </c>
      <c r="AW431" s="13" t="s">
        <v>6</v>
      </c>
      <c r="AX431" s="13" t="s">
        <v>77</v>
      </c>
      <c r="AY431" s="242" t="s">
        <v>195</v>
      </c>
    </row>
    <row r="432" spans="2:65" s="1" customFormat="1" ht="22.5" customHeight="1">
      <c r="B432" s="42"/>
      <c r="C432" s="206" t="s">
        <v>718</v>
      </c>
      <c r="D432" s="206" t="s">
        <v>198</v>
      </c>
      <c r="E432" s="207" t="s">
        <v>1164</v>
      </c>
      <c r="F432" s="208" t="s">
        <v>1165</v>
      </c>
      <c r="G432" s="209" t="s">
        <v>250</v>
      </c>
      <c r="H432" s="210">
        <v>290</v>
      </c>
      <c r="I432" s="211"/>
      <c r="J432" s="212">
        <f>ROUND(I432*H432,2)</f>
        <v>0</v>
      </c>
      <c r="K432" s="208" t="s">
        <v>202</v>
      </c>
      <c r="L432" s="62"/>
      <c r="M432" s="213" t="s">
        <v>21</v>
      </c>
      <c r="N432" s="214" t="s">
        <v>41</v>
      </c>
      <c r="O432" s="43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AR432" s="25" t="s">
        <v>301</v>
      </c>
      <c r="AT432" s="25" t="s">
        <v>198</v>
      </c>
      <c r="AU432" s="25" t="s">
        <v>79</v>
      </c>
      <c r="AY432" s="25" t="s">
        <v>195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25" t="s">
        <v>77</v>
      </c>
      <c r="BK432" s="217">
        <f>ROUND(I432*H432,2)</f>
        <v>0</v>
      </c>
      <c r="BL432" s="25" t="s">
        <v>301</v>
      </c>
      <c r="BM432" s="25" t="s">
        <v>1166</v>
      </c>
    </row>
    <row r="433" spans="2:47" s="1" customFormat="1" ht="27">
      <c r="B433" s="42"/>
      <c r="C433" s="64"/>
      <c r="D433" s="218" t="s">
        <v>205</v>
      </c>
      <c r="E433" s="64"/>
      <c r="F433" s="219" t="s">
        <v>1167</v>
      </c>
      <c r="G433" s="64"/>
      <c r="H433" s="64"/>
      <c r="I433" s="174"/>
      <c r="J433" s="64"/>
      <c r="K433" s="64"/>
      <c r="L433" s="62"/>
      <c r="M433" s="220"/>
      <c r="N433" s="43"/>
      <c r="O433" s="43"/>
      <c r="P433" s="43"/>
      <c r="Q433" s="43"/>
      <c r="R433" s="43"/>
      <c r="S433" s="43"/>
      <c r="T433" s="79"/>
      <c r="AT433" s="25" t="s">
        <v>205</v>
      </c>
      <c r="AU433" s="25" t="s">
        <v>79</v>
      </c>
    </row>
    <row r="434" spans="2:51" s="12" customFormat="1" ht="13.5">
      <c r="B434" s="221"/>
      <c r="C434" s="222"/>
      <c r="D434" s="218" t="s">
        <v>207</v>
      </c>
      <c r="E434" s="223" t="s">
        <v>21</v>
      </c>
      <c r="F434" s="224" t="s">
        <v>1108</v>
      </c>
      <c r="G434" s="222"/>
      <c r="H434" s="225" t="s">
        <v>21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207</v>
      </c>
      <c r="AU434" s="231" t="s">
        <v>79</v>
      </c>
      <c r="AV434" s="12" t="s">
        <v>77</v>
      </c>
      <c r="AW434" s="12" t="s">
        <v>33</v>
      </c>
      <c r="AX434" s="12" t="s">
        <v>70</v>
      </c>
      <c r="AY434" s="231" t="s">
        <v>195</v>
      </c>
    </row>
    <row r="435" spans="2:51" s="13" customFormat="1" ht="13.5">
      <c r="B435" s="232"/>
      <c r="C435" s="233"/>
      <c r="D435" s="218" t="s">
        <v>207</v>
      </c>
      <c r="E435" s="234" t="s">
        <v>822</v>
      </c>
      <c r="F435" s="235" t="s">
        <v>1168</v>
      </c>
      <c r="G435" s="233"/>
      <c r="H435" s="236">
        <v>145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AT435" s="242" t="s">
        <v>207</v>
      </c>
      <c r="AU435" s="242" t="s">
        <v>79</v>
      </c>
      <c r="AV435" s="13" t="s">
        <v>79</v>
      </c>
      <c r="AW435" s="13" t="s">
        <v>33</v>
      </c>
      <c r="AX435" s="13" t="s">
        <v>70</v>
      </c>
      <c r="AY435" s="242" t="s">
        <v>195</v>
      </c>
    </row>
    <row r="436" spans="2:51" s="13" customFormat="1" ht="13.5">
      <c r="B436" s="232"/>
      <c r="C436" s="233"/>
      <c r="D436" s="218" t="s">
        <v>207</v>
      </c>
      <c r="E436" s="234" t="s">
        <v>21</v>
      </c>
      <c r="F436" s="235" t="s">
        <v>1169</v>
      </c>
      <c r="G436" s="233"/>
      <c r="H436" s="236">
        <v>145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AT436" s="242" t="s">
        <v>207</v>
      </c>
      <c r="AU436" s="242" t="s">
        <v>79</v>
      </c>
      <c r="AV436" s="13" t="s">
        <v>79</v>
      </c>
      <c r="AW436" s="13" t="s">
        <v>33</v>
      </c>
      <c r="AX436" s="13" t="s">
        <v>70</v>
      </c>
      <c r="AY436" s="242" t="s">
        <v>195</v>
      </c>
    </row>
    <row r="437" spans="2:51" s="14" customFormat="1" ht="13.5">
      <c r="B437" s="243"/>
      <c r="C437" s="244"/>
      <c r="D437" s="245" t="s">
        <v>207</v>
      </c>
      <c r="E437" s="246" t="s">
        <v>21</v>
      </c>
      <c r="F437" s="247" t="s">
        <v>211</v>
      </c>
      <c r="G437" s="244"/>
      <c r="H437" s="248">
        <v>290</v>
      </c>
      <c r="I437" s="249"/>
      <c r="J437" s="244"/>
      <c r="K437" s="244"/>
      <c r="L437" s="250"/>
      <c r="M437" s="251"/>
      <c r="N437" s="252"/>
      <c r="O437" s="252"/>
      <c r="P437" s="252"/>
      <c r="Q437" s="252"/>
      <c r="R437" s="252"/>
      <c r="S437" s="252"/>
      <c r="T437" s="253"/>
      <c r="AT437" s="254" t="s">
        <v>207</v>
      </c>
      <c r="AU437" s="254" t="s">
        <v>79</v>
      </c>
      <c r="AV437" s="14" t="s">
        <v>203</v>
      </c>
      <c r="AW437" s="14" t="s">
        <v>33</v>
      </c>
      <c r="AX437" s="14" t="s">
        <v>77</v>
      </c>
      <c r="AY437" s="254" t="s">
        <v>195</v>
      </c>
    </row>
    <row r="438" spans="2:65" s="1" customFormat="1" ht="22.5" customHeight="1">
      <c r="B438" s="42"/>
      <c r="C438" s="260" t="s">
        <v>723</v>
      </c>
      <c r="D438" s="260" t="s">
        <v>233</v>
      </c>
      <c r="E438" s="261" t="s">
        <v>1170</v>
      </c>
      <c r="F438" s="262" t="s">
        <v>1171</v>
      </c>
      <c r="G438" s="263" t="s">
        <v>250</v>
      </c>
      <c r="H438" s="264">
        <v>319</v>
      </c>
      <c r="I438" s="265"/>
      <c r="J438" s="266">
        <f>ROUND(I438*H438,2)</f>
        <v>0</v>
      </c>
      <c r="K438" s="262" t="s">
        <v>202</v>
      </c>
      <c r="L438" s="267"/>
      <c r="M438" s="268" t="s">
        <v>21</v>
      </c>
      <c r="N438" s="269" t="s">
        <v>41</v>
      </c>
      <c r="O438" s="43"/>
      <c r="P438" s="215">
        <f>O438*H438</f>
        <v>0</v>
      </c>
      <c r="Q438" s="215">
        <v>0.0002</v>
      </c>
      <c r="R438" s="215">
        <f>Q438*H438</f>
        <v>0.06380000000000001</v>
      </c>
      <c r="S438" s="215">
        <v>0</v>
      </c>
      <c r="T438" s="216">
        <f>S438*H438</f>
        <v>0</v>
      </c>
      <c r="AR438" s="25" t="s">
        <v>403</v>
      </c>
      <c r="AT438" s="25" t="s">
        <v>233</v>
      </c>
      <c r="AU438" s="25" t="s">
        <v>79</v>
      </c>
      <c r="AY438" s="25" t="s">
        <v>195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25" t="s">
        <v>77</v>
      </c>
      <c r="BK438" s="217">
        <f>ROUND(I438*H438,2)</f>
        <v>0</v>
      </c>
      <c r="BL438" s="25" t="s">
        <v>301</v>
      </c>
      <c r="BM438" s="25" t="s">
        <v>1172</v>
      </c>
    </row>
    <row r="439" spans="2:47" s="1" customFormat="1" ht="13.5">
      <c r="B439" s="42"/>
      <c r="C439" s="64"/>
      <c r="D439" s="218" t="s">
        <v>205</v>
      </c>
      <c r="E439" s="64"/>
      <c r="F439" s="219" t="s">
        <v>1173</v>
      </c>
      <c r="G439" s="64"/>
      <c r="H439" s="64"/>
      <c r="I439" s="174"/>
      <c r="J439" s="64"/>
      <c r="K439" s="64"/>
      <c r="L439" s="62"/>
      <c r="M439" s="220"/>
      <c r="N439" s="43"/>
      <c r="O439" s="43"/>
      <c r="P439" s="43"/>
      <c r="Q439" s="43"/>
      <c r="R439" s="43"/>
      <c r="S439" s="43"/>
      <c r="T439" s="79"/>
      <c r="AT439" s="25" t="s">
        <v>205</v>
      </c>
      <c r="AU439" s="25" t="s">
        <v>79</v>
      </c>
    </row>
    <row r="440" spans="2:51" s="13" customFormat="1" ht="13.5">
      <c r="B440" s="232"/>
      <c r="C440" s="233"/>
      <c r="D440" s="245" t="s">
        <v>207</v>
      </c>
      <c r="E440" s="233"/>
      <c r="F440" s="257" t="s">
        <v>1174</v>
      </c>
      <c r="G440" s="233"/>
      <c r="H440" s="258">
        <v>319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AT440" s="242" t="s">
        <v>207</v>
      </c>
      <c r="AU440" s="242" t="s">
        <v>79</v>
      </c>
      <c r="AV440" s="13" t="s">
        <v>79</v>
      </c>
      <c r="AW440" s="13" t="s">
        <v>6</v>
      </c>
      <c r="AX440" s="13" t="s">
        <v>77</v>
      </c>
      <c r="AY440" s="242" t="s">
        <v>195</v>
      </c>
    </row>
    <row r="441" spans="2:65" s="1" customFormat="1" ht="22.5" customHeight="1">
      <c r="B441" s="42"/>
      <c r="C441" s="206" t="s">
        <v>730</v>
      </c>
      <c r="D441" s="206" t="s">
        <v>198</v>
      </c>
      <c r="E441" s="207" t="s">
        <v>1175</v>
      </c>
      <c r="F441" s="208" t="s">
        <v>1176</v>
      </c>
      <c r="G441" s="209" t="s">
        <v>214</v>
      </c>
      <c r="H441" s="210">
        <v>2</v>
      </c>
      <c r="I441" s="211"/>
      <c r="J441" s="212">
        <f>ROUND(I441*H441,2)</f>
        <v>0</v>
      </c>
      <c r="K441" s="208" t="s">
        <v>202</v>
      </c>
      <c r="L441" s="62"/>
      <c r="M441" s="213" t="s">
        <v>21</v>
      </c>
      <c r="N441" s="214" t="s">
        <v>41</v>
      </c>
      <c r="O441" s="43"/>
      <c r="P441" s="215">
        <f>O441*H441</f>
        <v>0</v>
      </c>
      <c r="Q441" s="215">
        <v>0.0001</v>
      </c>
      <c r="R441" s="215">
        <f>Q441*H441</f>
        <v>0.0002</v>
      </c>
      <c r="S441" s="215">
        <v>0</v>
      </c>
      <c r="T441" s="216">
        <f>S441*H441</f>
        <v>0</v>
      </c>
      <c r="AR441" s="25" t="s">
        <v>301</v>
      </c>
      <c r="AT441" s="25" t="s">
        <v>198</v>
      </c>
      <c r="AU441" s="25" t="s">
        <v>79</v>
      </c>
      <c r="AY441" s="25" t="s">
        <v>195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25" t="s">
        <v>77</v>
      </c>
      <c r="BK441" s="217">
        <f>ROUND(I441*H441,2)</f>
        <v>0</v>
      </c>
      <c r="BL441" s="25" t="s">
        <v>301</v>
      </c>
      <c r="BM441" s="25" t="s">
        <v>1177</v>
      </c>
    </row>
    <row r="442" spans="2:47" s="1" customFormat="1" ht="27">
      <c r="B442" s="42"/>
      <c r="C442" s="64"/>
      <c r="D442" s="218" t="s">
        <v>205</v>
      </c>
      <c r="E442" s="64"/>
      <c r="F442" s="219" t="s">
        <v>1178</v>
      </c>
      <c r="G442" s="64"/>
      <c r="H442" s="64"/>
      <c r="I442" s="174"/>
      <c r="J442" s="64"/>
      <c r="K442" s="64"/>
      <c r="L442" s="62"/>
      <c r="M442" s="220"/>
      <c r="N442" s="43"/>
      <c r="O442" s="43"/>
      <c r="P442" s="43"/>
      <c r="Q442" s="43"/>
      <c r="R442" s="43"/>
      <c r="S442" s="43"/>
      <c r="T442" s="79"/>
      <c r="AT442" s="25" t="s">
        <v>205</v>
      </c>
      <c r="AU442" s="25" t="s">
        <v>79</v>
      </c>
    </row>
    <row r="443" spans="2:51" s="12" customFormat="1" ht="13.5">
      <c r="B443" s="221"/>
      <c r="C443" s="222"/>
      <c r="D443" s="218" t="s">
        <v>207</v>
      </c>
      <c r="E443" s="223" t="s">
        <v>21</v>
      </c>
      <c r="F443" s="224" t="s">
        <v>519</v>
      </c>
      <c r="G443" s="222"/>
      <c r="H443" s="225" t="s">
        <v>21</v>
      </c>
      <c r="I443" s="226"/>
      <c r="J443" s="222"/>
      <c r="K443" s="222"/>
      <c r="L443" s="227"/>
      <c r="M443" s="228"/>
      <c r="N443" s="229"/>
      <c r="O443" s="229"/>
      <c r="P443" s="229"/>
      <c r="Q443" s="229"/>
      <c r="R443" s="229"/>
      <c r="S443" s="229"/>
      <c r="T443" s="230"/>
      <c r="AT443" s="231" t="s">
        <v>207</v>
      </c>
      <c r="AU443" s="231" t="s">
        <v>79</v>
      </c>
      <c r="AV443" s="12" t="s">
        <v>77</v>
      </c>
      <c r="AW443" s="12" t="s">
        <v>33</v>
      </c>
      <c r="AX443" s="12" t="s">
        <v>70</v>
      </c>
      <c r="AY443" s="231" t="s">
        <v>195</v>
      </c>
    </row>
    <row r="444" spans="2:51" s="13" customFormat="1" ht="13.5">
      <c r="B444" s="232"/>
      <c r="C444" s="233"/>
      <c r="D444" s="245" t="s">
        <v>207</v>
      </c>
      <c r="E444" s="256" t="s">
        <v>21</v>
      </c>
      <c r="F444" s="257" t="s">
        <v>1179</v>
      </c>
      <c r="G444" s="233"/>
      <c r="H444" s="258">
        <v>2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AT444" s="242" t="s">
        <v>207</v>
      </c>
      <c r="AU444" s="242" t="s">
        <v>79</v>
      </c>
      <c r="AV444" s="13" t="s">
        <v>79</v>
      </c>
      <c r="AW444" s="13" t="s">
        <v>33</v>
      </c>
      <c r="AX444" s="13" t="s">
        <v>77</v>
      </c>
      <c r="AY444" s="242" t="s">
        <v>195</v>
      </c>
    </row>
    <row r="445" spans="2:65" s="1" customFormat="1" ht="22.5" customHeight="1">
      <c r="B445" s="42"/>
      <c r="C445" s="260" t="s">
        <v>735</v>
      </c>
      <c r="D445" s="260" t="s">
        <v>233</v>
      </c>
      <c r="E445" s="261" t="s">
        <v>1180</v>
      </c>
      <c r="F445" s="262" t="s">
        <v>1181</v>
      </c>
      <c r="G445" s="263" t="s">
        <v>214</v>
      </c>
      <c r="H445" s="264">
        <v>2</v>
      </c>
      <c r="I445" s="265"/>
      <c r="J445" s="266">
        <f>ROUND(I445*H445,2)</f>
        <v>0</v>
      </c>
      <c r="K445" s="262" t="s">
        <v>21</v>
      </c>
      <c r="L445" s="267"/>
      <c r="M445" s="268" t="s">
        <v>21</v>
      </c>
      <c r="N445" s="269" t="s">
        <v>41</v>
      </c>
      <c r="O445" s="43"/>
      <c r="P445" s="215">
        <f>O445*H445</f>
        <v>0</v>
      </c>
      <c r="Q445" s="215">
        <v>0.001</v>
      </c>
      <c r="R445" s="215">
        <f>Q445*H445</f>
        <v>0.002</v>
      </c>
      <c r="S445" s="215">
        <v>0</v>
      </c>
      <c r="T445" s="216">
        <f>S445*H445</f>
        <v>0</v>
      </c>
      <c r="AR445" s="25" t="s">
        <v>403</v>
      </c>
      <c r="AT445" s="25" t="s">
        <v>233</v>
      </c>
      <c r="AU445" s="25" t="s">
        <v>79</v>
      </c>
      <c r="AY445" s="25" t="s">
        <v>195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25" t="s">
        <v>77</v>
      </c>
      <c r="BK445" s="217">
        <f>ROUND(I445*H445,2)</f>
        <v>0</v>
      </c>
      <c r="BL445" s="25" t="s">
        <v>301</v>
      </c>
      <c r="BM445" s="25" t="s">
        <v>1182</v>
      </c>
    </row>
    <row r="446" spans="2:47" s="1" customFormat="1" ht="13.5">
      <c r="B446" s="42"/>
      <c r="C446" s="64"/>
      <c r="D446" s="245" t="s">
        <v>205</v>
      </c>
      <c r="E446" s="64"/>
      <c r="F446" s="255" t="s">
        <v>1181</v>
      </c>
      <c r="G446" s="64"/>
      <c r="H446" s="64"/>
      <c r="I446" s="174"/>
      <c r="J446" s="64"/>
      <c r="K446" s="64"/>
      <c r="L446" s="62"/>
      <c r="M446" s="220"/>
      <c r="N446" s="43"/>
      <c r="O446" s="43"/>
      <c r="P446" s="43"/>
      <c r="Q446" s="43"/>
      <c r="R446" s="43"/>
      <c r="S446" s="43"/>
      <c r="T446" s="79"/>
      <c r="AT446" s="25" t="s">
        <v>205</v>
      </c>
      <c r="AU446" s="25" t="s">
        <v>79</v>
      </c>
    </row>
    <row r="447" spans="2:65" s="1" customFormat="1" ht="22.5" customHeight="1">
      <c r="B447" s="42"/>
      <c r="C447" s="206" t="s">
        <v>739</v>
      </c>
      <c r="D447" s="206" t="s">
        <v>198</v>
      </c>
      <c r="E447" s="207" t="s">
        <v>1183</v>
      </c>
      <c r="F447" s="208" t="s">
        <v>1184</v>
      </c>
      <c r="G447" s="209" t="s">
        <v>250</v>
      </c>
      <c r="H447" s="210">
        <v>174.214</v>
      </c>
      <c r="I447" s="211"/>
      <c r="J447" s="212">
        <f>ROUND(I447*H447,2)</f>
        <v>0</v>
      </c>
      <c r="K447" s="208" t="s">
        <v>21</v>
      </c>
      <c r="L447" s="62"/>
      <c r="M447" s="213" t="s">
        <v>21</v>
      </c>
      <c r="N447" s="214" t="s">
        <v>41</v>
      </c>
      <c r="O447" s="43"/>
      <c r="P447" s="215">
        <f>O447*H447</f>
        <v>0</v>
      </c>
      <c r="Q447" s="215">
        <v>0.0001</v>
      </c>
      <c r="R447" s="215">
        <f>Q447*H447</f>
        <v>0.0174214</v>
      </c>
      <c r="S447" s="215">
        <v>0</v>
      </c>
      <c r="T447" s="216">
        <f>S447*H447</f>
        <v>0</v>
      </c>
      <c r="AR447" s="25" t="s">
        <v>301</v>
      </c>
      <c r="AT447" s="25" t="s">
        <v>198</v>
      </c>
      <c r="AU447" s="25" t="s">
        <v>79</v>
      </c>
      <c r="AY447" s="25" t="s">
        <v>195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25" t="s">
        <v>77</v>
      </c>
      <c r="BK447" s="217">
        <f>ROUND(I447*H447,2)</f>
        <v>0</v>
      </c>
      <c r="BL447" s="25" t="s">
        <v>301</v>
      </c>
      <c r="BM447" s="25" t="s">
        <v>1185</v>
      </c>
    </row>
    <row r="448" spans="2:47" s="1" customFormat="1" ht="13.5">
      <c r="B448" s="42"/>
      <c r="C448" s="64"/>
      <c r="D448" s="218" t="s">
        <v>205</v>
      </c>
      <c r="E448" s="64"/>
      <c r="F448" s="219" t="s">
        <v>1184</v>
      </c>
      <c r="G448" s="64"/>
      <c r="H448" s="64"/>
      <c r="I448" s="174"/>
      <c r="J448" s="64"/>
      <c r="K448" s="64"/>
      <c r="L448" s="62"/>
      <c r="M448" s="220"/>
      <c r="N448" s="43"/>
      <c r="O448" s="43"/>
      <c r="P448" s="43"/>
      <c r="Q448" s="43"/>
      <c r="R448" s="43"/>
      <c r="S448" s="43"/>
      <c r="T448" s="79"/>
      <c r="AT448" s="25" t="s">
        <v>205</v>
      </c>
      <c r="AU448" s="25" t="s">
        <v>79</v>
      </c>
    </row>
    <row r="449" spans="2:51" s="12" customFormat="1" ht="13.5">
      <c r="B449" s="221"/>
      <c r="C449" s="222"/>
      <c r="D449" s="218" t="s">
        <v>207</v>
      </c>
      <c r="E449" s="223" t="s">
        <v>21</v>
      </c>
      <c r="F449" s="224" t="s">
        <v>1108</v>
      </c>
      <c r="G449" s="222"/>
      <c r="H449" s="225" t="s">
        <v>21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AT449" s="231" t="s">
        <v>207</v>
      </c>
      <c r="AU449" s="231" t="s">
        <v>79</v>
      </c>
      <c r="AV449" s="12" t="s">
        <v>77</v>
      </c>
      <c r="AW449" s="12" t="s">
        <v>33</v>
      </c>
      <c r="AX449" s="12" t="s">
        <v>70</v>
      </c>
      <c r="AY449" s="231" t="s">
        <v>195</v>
      </c>
    </row>
    <row r="450" spans="2:51" s="13" customFormat="1" ht="13.5">
      <c r="B450" s="232"/>
      <c r="C450" s="233"/>
      <c r="D450" s="245" t="s">
        <v>207</v>
      </c>
      <c r="E450" s="256" t="s">
        <v>21</v>
      </c>
      <c r="F450" s="257" t="s">
        <v>1186</v>
      </c>
      <c r="G450" s="233"/>
      <c r="H450" s="258">
        <v>174.214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AT450" s="242" t="s">
        <v>207</v>
      </c>
      <c r="AU450" s="242" t="s">
        <v>79</v>
      </c>
      <c r="AV450" s="13" t="s">
        <v>79</v>
      </c>
      <c r="AW450" s="13" t="s">
        <v>33</v>
      </c>
      <c r="AX450" s="13" t="s">
        <v>77</v>
      </c>
      <c r="AY450" s="242" t="s">
        <v>195</v>
      </c>
    </row>
    <row r="451" spans="2:65" s="1" customFormat="1" ht="22.5" customHeight="1">
      <c r="B451" s="42"/>
      <c r="C451" s="260" t="s">
        <v>746</v>
      </c>
      <c r="D451" s="260" t="s">
        <v>233</v>
      </c>
      <c r="E451" s="261" t="s">
        <v>1187</v>
      </c>
      <c r="F451" s="262" t="s">
        <v>1188</v>
      </c>
      <c r="G451" s="263" t="s">
        <v>250</v>
      </c>
      <c r="H451" s="264">
        <v>200.346</v>
      </c>
      <c r="I451" s="265"/>
      <c r="J451" s="266">
        <f>ROUND(I451*H451,2)</f>
        <v>0</v>
      </c>
      <c r="K451" s="262" t="s">
        <v>202</v>
      </c>
      <c r="L451" s="267"/>
      <c r="M451" s="268" t="s">
        <v>21</v>
      </c>
      <c r="N451" s="269" t="s">
        <v>41</v>
      </c>
      <c r="O451" s="43"/>
      <c r="P451" s="215">
        <f>O451*H451</f>
        <v>0</v>
      </c>
      <c r="Q451" s="215">
        <v>0.0019</v>
      </c>
      <c r="R451" s="215">
        <f>Q451*H451</f>
        <v>0.3806574</v>
      </c>
      <c r="S451" s="215">
        <v>0</v>
      </c>
      <c r="T451" s="216">
        <f>S451*H451</f>
        <v>0</v>
      </c>
      <c r="AR451" s="25" t="s">
        <v>403</v>
      </c>
      <c r="AT451" s="25" t="s">
        <v>233</v>
      </c>
      <c r="AU451" s="25" t="s">
        <v>79</v>
      </c>
      <c r="AY451" s="25" t="s">
        <v>195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25" t="s">
        <v>77</v>
      </c>
      <c r="BK451" s="217">
        <f>ROUND(I451*H451,2)</f>
        <v>0</v>
      </c>
      <c r="BL451" s="25" t="s">
        <v>301</v>
      </c>
      <c r="BM451" s="25" t="s">
        <v>1189</v>
      </c>
    </row>
    <row r="452" spans="2:47" s="1" customFormat="1" ht="13.5">
      <c r="B452" s="42"/>
      <c r="C452" s="64"/>
      <c r="D452" s="218" t="s">
        <v>205</v>
      </c>
      <c r="E452" s="64"/>
      <c r="F452" s="219" t="s">
        <v>1188</v>
      </c>
      <c r="G452" s="64"/>
      <c r="H452" s="64"/>
      <c r="I452" s="174"/>
      <c r="J452" s="64"/>
      <c r="K452" s="64"/>
      <c r="L452" s="62"/>
      <c r="M452" s="220"/>
      <c r="N452" s="43"/>
      <c r="O452" s="43"/>
      <c r="P452" s="43"/>
      <c r="Q452" s="43"/>
      <c r="R452" s="43"/>
      <c r="S452" s="43"/>
      <c r="T452" s="79"/>
      <c r="AT452" s="25" t="s">
        <v>205</v>
      </c>
      <c r="AU452" s="25" t="s">
        <v>79</v>
      </c>
    </row>
    <row r="453" spans="2:51" s="13" customFormat="1" ht="13.5">
      <c r="B453" s="232"/>
      <c r="C453" s="233"/>
      <c r="D453" s="245" t="s">
        <v>207</v>
      </c>
      <c r="E453" s="233"/>
      <c r="F453" s="257" t="s">
        <v>1190</v>
      </c>
      <c r="G453" s="233"/>
      <c r="H453" s="258">
        <v>200.346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207</v>
      </c>
      <c r="AU453" s="242" t="s">
        <v>79</v>
      </c>
      <c r="AV453" s="13" t="s">
        <v>79</v>
      </c>
      <c r="AW453" s="13" t="s">
        <v>6</v>
      </c>
      <c r="AX453" s="13" t="s">
        <v>77</v>
      </c>
      <c r="AY453" s="242" t="s">
        <v>195</v>
      </c>
    </row>
    <row r="454" spans="2:65" s="1" customFormat="1" ht="22.5" customHeight="1">
      <c r="B454" s="42"/>
      <c r="C454" s="206" t="s">
        <v>751</v>
      </c>
      <c r="D454" s="206" t="s">
        <v>198</v>
      </c>
      <c r="E454" s="207" t="s">
        <v>1191</v>
      </c>
      <c r="F454" s="208" t="s">
        <v>1192</v>
      </c>
      <c r="G454" s="209" t="s">
        <v>539</v>
      </c>
      <c r="H454" s="284"/>
      <c r="I454" s="211"/>
      <c r="J454" s="212">
        <f>ROUND(I454*H454,2)</f>
        <v>0</v>
      </c>
      <c r="K454" s="208" t="s">
        <v>202</v>
      </c>
      <c r="L454" s="62"/>
      <c r="M454" s="213" t="s">
        <v>21</v>
      </c>
      <c r="N454" s="214" t="s">
        <v>41</v>
      </c>
      <c r="O454" s="43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AR454" s="25" t="s">
        <v>301</v>
      </c>
      <c r="AT454" s="25" t="s">
        <v>198</v>
      </c>
      <c r="AU454" s="25" t="s">
        <v>79</v>
      </c>
      <c r="AY454" s="25" t="s">
        <v>195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25" t="s">
        <v>77</v>
      </c>
      <c r="BK454" s="217">
        <f>ROUND(I454*H454,2)</f>
        <v>0</v>
      </c>
      <c r="BL454" s="25" t="s">
        <v>301</v>
      </c>
      <c r="BM454" s="25" t="s">
        <v>1193</v>
      </c>
    </row>
    <row r="455" spans="2:47" s="1" customFormat="1" ht="27">
      <c r="B455" s="42"/>
      <c r="C455" s="64"/>
      <c r="D455" s="218" t="s">
        <v>205</v>
      </c>
      <c r="E455" s="64"/>
      <c r="F455" s="219" t="s">
        <v>1194</v>
      </c>
      <c r="G455" s="64"/>
      <c r="H455" s="64"/>
      <c r="I455" s="174"/>
      <c r="J455" s="64"/>
      <c r="K455" s="64"/>
      <c r="L455" s="62"/>
      <c r="M455" s="220"/>
      <c r="N455" s="43"/>
      <c r="O455" s="43"/>
      <c r="P455" s="43"/>
      <c r="Q455" s="43"/>
      <c r="R455" s="43"/>
      <c r="S455" s="43"/>
      <c r="T455" s="79"/>
      <c r="AT455" s="25" t="s">
        <v>205</v>
      </c>
      <c r="AU455" s="25" t="s">
        <v>79</v>
      </c>
    </row>
    <row r="456" spans="2:63" s="11" customFormat="1" ht="29.85" customHeight="1">
      <c r="B456" s="189"/>
      <c r="C456" s="190"/>
      <c r="D456" s="203" t="s">
        <v>69</v>
      </c>
      <c r="E456" s="204" t="s">
        <v>1195</v>
      </c>
      <c r="F456" s="204" t="s">
        <v>1196</v>
      </c>
      <c r="G456" s="190"/>
      <c r="H456" s="190"/>
      <c r="I456" s="193"/>
      <c r="J456" s="205">
        <f>BK456</f>
        <v>0</v>
      </c>
      <c r="K456" s="190"/>
      <c r="L456" s="195"/>
      <c r="M456" s="196"/>
      <c r="N456" s="197"/>
      <c r="O456" s="197"/>
      <c r="P456" s="198">
        <f>SUM(P457:P538)</f>
        <v>0</v>
      </c>
      <c r="Q456" s="197"/>
      <c r="R456" s="198">
        <f>SUM(R457:R538)</f>
        <v>3.868901180000001</v>
      </c>
      <c r="S456" s="197"/>
      <c r="T456" s="199">
        <f>SUM(T457:T538)</f>
        <v>0.6413</v>
      </c>
      <c r="AR456" s="200" t="s">
        <v>79</v>
      </c>
      <c r="AT456" s="201" t="s">
        <v>69</v>
      </c>
      <c r="AU456" s="201" t="s">
        <v>77</v>
      </c>
      <c r="AY456" s="200" t="s">
        <v>195</v>
      </c>
      <c r="BK456" s="202">
        <f>SUM(BK457:BK538)</f>
        <v>0</v>
      </c>
    </row>
    <row r="457" spans="2:65" s="1" customFormat="1" ht="22.5" customHeight="1">
      <c r="B457" s="42"/>
      <c r="C457" s="206" t="s">
        <v>756</v>
      </c>
      <c r="D457" s="206" t="s">
        <v>198</v>
      </c>
      <c r="E457" s="207" t="s">
        <v>1197</v>
      </c>
      <c r="F457" s="208" t="s">
        <v>1198</v>
      </c>
      <c r="G457" s="209" t="s">
        <v>250</v>
      </c>
      <c r="H457" s="210">
        <v>26.55</v>
      </c>
      <c r="I457" s="211"/>
      <c r="J457" s="212">
        <f>ROUND(I457*H457,2)</f>
        <v>0</v>
      </c>
      <c r="K457" s="208" t="s">
        <v>202</v>
      </c>
      <c r="L457" s="62"/>
      <c r="M457" s="213" t="s">
        <v>21</v>
      </c>
      <c r="N457" s="214" t="s">
        <v>41</v>
      </c>
      <c r="O457" s="43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AR457" s="25" t="s">
        <v>301</v>
      </c>
      <c r="AT457" s="25" t="s">
        <v>198</v>
      </c>
      <c r="AU457" s="25" t="s">
        <v>79</v>
      </c>
      <c r="AY457" s="25" t="s">
        <v>195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25" t="s">
        <v>77</v>
      </c>
      <c r="BK457" s="217">
        <f>ROUND(I457*H457,2)</f>
        <v>0</v>
      </c>
      <c r="BL457" s="25" t="s">
        <v>301</v>
      </c>
      <c r="BM457" s="25" t="s">
        <v>1199</v>
      </c>
    </row>
    <row r="458" spans="2:47" s="1" customFormat="1" ht="27">
      <c r="B458" s="42"/>
      <c r="C458" s="64"/>
      <c r="D458" s="218" t="s">
        <v>205</v>
      </c>
      <c r="E458" s="64"/>
      <c r="F458" s="219" t="s">
        <v>1200</v>
      </c>
      <c r="G458" s="64"/>
      <c r="H458" s="64"/>
      <c r="I458" s="174"/>
      <c r="J458" s="64"/>
      <c r="K458" s="64"/>
      <c r="L458" s="62"/>
      <c r="M458" s="220"/>
      <c r="N458" s="43"/>
      <c r="O458" s="43"/>
      <c r="P458" s="43"/>
      <c r="Q458" s="43"/>
      <c r="R458" s="43"/>
      <c r="S458" s="43"/>
      <c r="T458" s="79"/>
      <c r="AT458" s="25" t="s">
        <v>205</v>
      </c>
      <c r="AU458" s="25" t="s">
        <v>79</v>
      </c>
    </row>
    <row r="459" spans="2:51" s="13" customFormat="1" ht="13.5">
      <c r="B459" s="232"/>
      <c r="C459" s="233"/>
      <c r="D459" s="218" t="s">
        <v>207</v>
      </c>
      <c r="E459" s="234" t="s">
        <v>21</v>
      </c>
      <c r="F459" s="235" t="s">
        <v>1201</v>
      </c>
      <c r="G459" s="233"/>
      <c r="H459" s="236">
        <v>26.55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207</v>
      </c>
      <c r="AU459" s="242" t="s">
        <v>79</v>
      </c>
      <c r="AV459" s="13" t="s">
        <v>79</v>
      </c>
      <c r="AW459" s="13" t="s">
        <v>33</v>
      </c>
      <c r="AX459" s="13" t="s">
        <v>70</v>
      </c>
      <c r="AY459" s="242" t="s">
        <v>195</v>
      </c>
    </row>
    <row r="460" spans="2:51" s="14" customFormat="1" ht="13.5">
      <c r="B460" s="243"/>
      <c r="C460" s="244"/>
      <c r="D460" s="245" t="s">
        <v>207</v>
      </c>
      <c r="E460" s="246" t="s">
        <v>21</v>
      </c>
      <c r="F460" s="247" t="s">
        <v>211</v>
      </c>
      <c r="G460" s="244"/>
      <c r="H460" s="248">
        <v>26.55</v>
      </c>
      <c r="I460" s="249"/>
      <c r="J460" s="244"/>
      <c r="K460" s="244"/>
      <c r="L460" s="250"/>
      <c r="M460" s="251"/>
      <c r="N460" s="252"/>
      <c r="O460" s="252"/>
      <c r="P460" s="252"/>
      <c r="Q460" s="252"/>
      <c r="R460" s="252"/>
      <c r="S460" s="252"/>
      <c r="T460" s="253"/>
      <c r="AT460" s="254" t="s">
        <v>207</v>
      </c>
      <c r="AU460" s="254" t="s">
        <v>79</v>
      </c>
      <c r="AV460" s="14" t="s">
        <v>203</v>
      </c>
      <c r="AW460" s="14" t="s">
        <v>33</v>
      </c>
      <c r="AX460" s="14" t="s">
        <v>77</v>
      </c>
      <c r="AY460" s="254" t="s">
        <v>195</v>
      </c>
    </row>
    <row r="461" spans="2:65" s="1" customFormat="1" ht="22.5" customHeight="1">
      <c r="B461" s="42"/>
      <c r="C461" s="260" t="s">
        <v>762</v>
      </c>
      <c r="D461" s="260" t="s">
        <v>233</v>
      </c>
      <c r="E461" s="261" t="s">
        <v>1202</v>
      </c>
      <c r="F461" s="262" t="s">
        <v>1203</v>
      </c>
      <c r="G461" s="263" t="s">
        <v>250</v>
      </c>
      <c r="H461" s="264">
        <v>27.081</v>
      </c>
      <c r="I461" s="265"/>
      <c r="J461" s="266">
        <f>ROUND(I461*H461,2)</f>
        <v>0</v>
      </c>
      <c r="K461" s="262" t="s">
        <v>202</v>
      </c>
      <c r="L461" s="267"/>
      <c r="M461" s="268" t="s">
        <v>21</v>
      </c>
      <c r="N461" s="269" t="s">
        <v>41</v>
      </c>
      <c r="O461" s="43"/>
      <c r="P461" s="215">
        <f>O461*H461</f>
        <v>0</v>
      </c>
      <c r="Q461" s="215">
        <v>0.0035</v>
      </c>
      <c r="R461" s="215">
        <f>Q461*H461</f>
        <v>0.0947835</v>
      </c>
      <c r="S461" s="215">
        <v>0</v>
      </c>
      <c r="T461" s="216">
        <f>S461*H461</f>
        <v>0</v>
      </c>
      <c r="AR461" s="25" t="s">
        <v>403</v>
      </c>
      <c r="AT461" s="25" t="s">
        <v>233</v>
      </c>
      <c r="AU461" s="25" t="s">
        <v>79</v>
      </c>
      <c r="AY461" s="25" t="s">
        <v>195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25" t="s">
        <v>77</v>
      </c>
      <c r="BK461" s="217">
        <f>ROUND(I461*H461,2)</f>
        <v>0</v>
      </c>
      <c r="BL461" s="25" t="s">
        <v>301</v>
      </c>
      <c r="BM461" s="25" t="s">
        <v>1204</v>
      </c>
    </row>
    <row r="462" spans="2:47" s="1" customFormat="1" ht="13.5">
      <c r="B462" s="42"/>
      <c r="C462" s="64"/>
      <c r="D462" s="218" t="s">
        <v>205</v>
      </c>
      <c r="E462" s="64"/>
      <c r="F462" s="219" t="s">
        <v>1205</v>
      </c>
      <c r="G462" s="64"/>
      <c r="H462" s="64"/>
      <c r="I462" s="174"/>
      <c r="J462" s="64"/>
      <c r="K462" s="64"/>
      <c r="L462" s="62"/>
      <c r="M462" s="220"/>
      <c r="N462" s="43"/>
      <c r="O462" s="43"/>
      <c r="P462" s="43"/>
      <c r="Q462" s="43"/>
      <c r="R462" s="43"/>
      <c r="S462" s="43"/>
      <c r="T462" s="79"/>
      <c r="AT462" s="25" t="s">
        <v>205</v>
      </c>
      <c r="AU462" s="25" t="s">
        <v>79</v>
      </c>
    </row>
    <row r="463" spans="2:51" s="13" customFormat="1" ht="13.5">
      <c r="B463" s="232"/>
      <c r="C463" s="233"/>
      <c r="D463" s="218" t="s">
        <v>207</v>
      </c>
      <c r="E463" s="234" t="s">
        <v>21</v>
      </c>
      <c r="F463" s="235" t="s">
        <v>1201</v>
      </c>
      <c r="G463" s="233"/>
      <c r="H463" s="236">
        <v>26.55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AT463" s="242" t="s">
        <v>207</v>
      </c>
      <c r="AU463" s="242" t="s">
        <v>79</v>
      </c>
      <c r="AV463" s="13" t="s">
        <v>79</v>
      </c>
      <c r="AW463" s="13" t="s">
        <v>33</v>
      </c>
      <c r="AX463" s="13" t="s">
        <v>77</v>
      </c>
      <c r="AY463" s="242" t="s">
        <v>195</v>
      </c>
    </row>
    <row r="464" spans="2:51" s="13" customFormat="1" ht="13.5">
      <c r="B464" s="232"/>
      <c r="C464" s="233"/>
      <c r="D464" s="245" t="s">
        <v>207</v>
      </c>
      <c r="E464" s="233"/>
      <c r="F464" s="257" t="s">
        <v>1206</v>
      </c>
      <c r="G464" s="233"/>
      <c r="H464" s="258">
        <v>27.081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AT464" s="242" t="s">
        <v>207</v>
      </c>
      <c r="AU464" s="242" t="s">
        <v>79</v>
      </c>
      <c r="AV464" s="13" t="s">
        <v>79</v>
      </c>
      <c r="AW464" s="13" t="s">
        <v>6</v>
      </c>
      <c r="AX464" s="13" t="s">
        <v>77</v>
      </c>
      <c r="AY464" s="242" t="s">
        <v>195</v>
      </c>
    </row>
    <row r="465" spans="2:65" s="1" customFormat="1" ht="22.5" customHeight="1">
      <c r="B465" s="42"/>
      <c r="C465" s="206" t="s">
        <v>767</v>
      </c>
      <c r="D465" s="206" t="s">
        <v>198</v>
      </c>
      <c r="E465" s="207" t="s">
        <v>1207</v>
      </c>
      <c r="F465" s="208" t="s">
        <v>1208</v>
      </c>
      <c r="G465" s="209" t="s">
        <v>250</v>
      </c>
      <c r="H465" s="210">
        <v>119.845</v>
      </c>
      <c r="I465" s="211"/>
      <c r="J465" s="212">
        <f>ROUND(I465*H465,2)</f>
        <v>0</v>
      </c>
      <c r="K465" s="208" t="s">
        <v>202</v>
      </c>
      <c r="L465" s="62"/>
      <c r="M465" s="213" t="s">
        <v>21</v>
      </c>
      <c r="N465" s="214" t="s">
        <v>41</v>
      </c>
      <c r="O465" s="43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AR465" s="25" t="s">
        <v>301</v>
      </c>
      <c r="AT465" s="25" t="s">
        <v>198</v>
      </c>
      <c r="AU465" s="25" t="s">
        <v>79</v>
      </c>
      <c r="AY465" s="25" t="s">
        <v>195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25" t="s">
        <v>77</v>
      </c>
      <c r="BK465" s="217">
        <f>ROUND(I465*H465,2)</f>
        <v>0</v>
      </c>
      <c r="BL465" s="25" t="s">
        <v>301</v>
      </c>
      <c r="BM465" s="25" t="s">
        <v>1209</v>
      </c>
    </row>
    <row r="466" spans="2:47" s="1" customFormat="1" ht="27">
      <c r="B466" s="42"/>
      <c r="C466" s="64"/>
      <c r="D466" s="218" t="s">
        <v>205</v>
      </c>
      <c r="E466" s="64"/>
      <c r="F466" s="219" t="s">
        <v>1210</v>
      </c>
      <c r="G466" s="64"/>
      <c r="H466" s="64"/>
      <c r="I466" s="174"/>
      <c r="J466" s="64"/>
      <c r="K466" s="64"/>
      <c r="L466" s="62"/>
      <c r="M466" s="220"/>
      <c r="N466" s="43"/>
      <c r="O466" s="43"/>
      <c r="P466" s="43"/>
      <c r="Q466" s="43"/>
      <c r="R466" s="43"/>
      <c r="S466" s="43"/>
      <c r="T466" s="79"/>
      <c r="AT466" s="25" t="s">
        <v>205</v>
      </c>
      <c r="AU466" s="25" t="s">
        <v>79</v>
      </c>
    </row>
    <row r="467" spans="2:51" s="13" customFormat="1" ht="13.5">
      <c r="B467" s="232"/>
      <c r="C467" s="233"/>
      <c r="D467" s="245" t="s">
        <v>207</v>
      </c>
      <c r="E467" s="256" t="s">
        <v>21</v>
      </c>
      <c r="F467" s="257" t="s">
        <v>1211</v>
      </c>
      <c r="G467" s="233"/>
      <c r="H467" s="258">
        <v>119.845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AT467" s="242" t="s">
        <v>207</v>
      </c>
      <c r="AU467" s="242" t="s">
        <v>79</v>
      </c>
      <c r="AV467" s="13" t="s">
        <v>79</v>
      </c>
      <c r="AW467" s="13" t="s">
        <v>33</v>
      </c>
      <c r="AX467" s="13" t="s">
        <v>77</v>
      </c>
      <c r="AY467" s="242" t="s">
        <v>195</v>
      </c>
    </row>
    <row r="468" spans="2:65" s="1" customFormat="1" ht="22.5" customHeight="1">
      <c r="B468" s="42"/>
      <c r="C468" s="260" t="s">
        <v>770</v>
      </c>
      <c r="D468" s="260" t="s">
        <v>233</v>
      </c>
      <c r="E468" s="261" t="s">
        <v>1212</v>
      </c>
      <c r="F468" s="262" t="s">
        <v>1213</v>
      </c>
      <c r="G468" s="263" t="s">
        <v>250</v>
      </c>
      <c r="H468" s="264">
        <v>113.307</v>
      </c>
      <c r="I468" s="265"/>
      <c r="J468" s="266">
        <f>ROUND(I468*H468,2)</f>
        <v>0</v>
      </c>
      <c r="K468" s="262" t="s">
        <v>202</v>
      </c>
      <c r="L468" s="267"/>
      <c r="M468" s="268" t="s">
        <v>21</v>
      </c>
      <c r="N468" s="269" t="s">
        <v>41</v>
      </c>
      <c r="O468" s="43"/>
      <c r="P468" s="215">
        <f>O468*H468</f>
        <v>0</v>
      </c>
      <c r="Q468" s="215">
        <v>0.0049</v>
      </c>
      <c r="R468" s="215">
        <f>Q468*H468</f>
        <v>0.5552043</v>
      </c>
      <c r="S468" s="215">
        <v>0</v>
      </c>
      <c r="T468" s="216">
        <f>S468*H468</f>
        <v>0</v>
      </c>
      <c r="AR468" s="25" t="s">
        <v>403</v>
      </c>
      <c r="AT468" s="25" t="s">
        <v>233</v>
      </c>
      <c r="AU468" s="25" t="s">
        <v>79</v>
      </c>
      <c r="AY468" s="25" t="s">
        <v>195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25" t="s">
        <v>77</v>
      </c>
      <c r="BK468" s="217">
        <f>ROUND(I468*H468,2)</f>
        <v>0</v>
      </c>
      <c r="BL468" s="25" t="s">
        <v>301</v>
      </c>
      <c r="BM468" s="25" t="s">
        <v>1214</v>
      </c>
    </row>
    <row r="469" spans="2:47" s="1" customFormat="1" ht="13.5">
      <c r="B469" s="42"/>
      <c r="C469" s="64"/>
      <c r="D469" s="218" t="s">
        <v>205</v>
      </c>
      <c r="E469" s="64"/>
      <c r="F469" s="219" t="s">
        <v>1215</v>
      </c>
      <c r="G469" s="64"/>
      <c r="H469" s="64"/>
      <c r="I469" s="174"/>
      <c r="J469" s="64"/>
      <c r="K469" s="64"/>
      <c r="L469" s="62"/>
      <c r="M469" s="220"/>
      <c r="N469" s="43"/>
      <c r="O469" s="43"/>
      <c r="P469" s="43"/>
      <c r="Q469" s="43"/>
      <c r="R469" s="43"/>
      <c r="S469" s="43"/>
      <c r="T469" s="79"/>
      <c r="AT469" s="25" t="s">
        <v>205</v>
      </c>
      <c r="AU469" s="25" t="s">
        <v>79</v>
      </c>
    </row>
    <row r="470" spans="2:51" s="13" customFormat="1" ht="13.5">
      <c r="B470" s="232"/>
      <c r="C470" s="233"/>
      <c r="D470" s="218" t="s">
        <v>207</v>
      </c>
      <c r="E470" s="234" t="s">
        <v>21</v>
      </c>
      <c r="F470" s="235" t="s">
        <v>1216</v>
      </c>
      <c r="G470" s="233"/>
      <c r="H470" s="236">
        <v>111.085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AT470" s="242" t="s">
        <v>207</v>
      </c>
      <c r="AU470" s="242" t="s">
        <v>79</v>
      </c>
      <c r="AV470" s="13" t="s">
        <v>79</v>
      </c>
      <c r="AW470" s="13" t="s">
        <v>33</v>
      </c>
      <c r="AX470" s="13" t="s">
        <v>77</v>
      </c>
      <c r="AY470" s="242" t="s">
        <v>195</v>
      </c>
    </row>
    <row r="471" spans="2:51" s="13" customFormat="1" ht="13.5">
      <c r="B471" s="232"/>
      <c r="C471" s="233"/>
      <c r="D471" s="245" t="s">
        <v>207</v>
      </c>
      <c r="E471" s="233"/>
      <c r="F471" s="257" t="s">
        <v>1217</v>
      </c>
      <c r="G471" s="233"/>
      <c r="H471" s="258">
        <v>113.307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AT471" s="242" t="s">
        <v>207</v>
      </c>
      <c r="AU471" s="242" t="s">
        <v>79</v>
      </c>
      <c r="AV471" s="13" t="s">
        <v>79</v>
      </c>
      <c r="AW471" s="13" t="s">
        <v>6</v>
      </c>
      <c r="AX471" s="13" t="s">
        <v>77</v>
      </c>
      <c r="AY471" s="242" t="s">
        <v>195</v>
      </c>
    </row>
    <row r="472" spans="2:65" s="1" customFormat="1" ht="22.5" customHeight="1">
      <c r="B472" s="42"/>
      <c r="C472" s="260" t="s">
        <v>778</v>
      </c>
      <c r="D472" s="260" t="s">
        <v>233</v>
      </c>
      <c r="E472" s="261" t="s">
        <v>1202</v>
      </c>
      <c r="F472" s="262" t="s">
        <v>1203</v>
      </c>
      <c r="G472" s="263" t="s">
        <v>250</v>
      </c>
      <c r="H472" s="264">
        <v>10.074</v>
      </c>
      <c r="I472" s="265"/>
      <c r="J472" s="266">
        <f>ROUND(I472*H472,2)</f>
        <v>0</v>
      </c>
      <c r="K472" s="262" t="s">
        <v>202</v>
      </c>
      <c r="L472" s="267"/>
      <c r="M472" s="268" t="s">
        <v>21</v>
      </c>
      <c r="N472" s="269" t="s">
        <v>41</v>
      </c>
      <c r="O472" s="43"/>
      <c r="P472" s="215">
        <f>O472*H472</f>
        <v>0</v>
      </c>
      <c r="Q472" s="215">
        <v>0.0035</v>
      </c>
      <c r="R472" s="215">
        <f>Q472*H472</f>
        <v>0.035259</v>
      </c>
      <c r="S472" s="215">
        <v>0</v>
      </c>
      <c r="T472" s="216">
        <f>S472*H472</f>
        <v>0</v>
      </c>
      <c r="AR472" s="25" t="s">
        <v>403</v>
      </c>
      <c r="AT472" s="25" t="s">
        <v>233</v>
      </c>
      <c r="AU472" s="25" t="s">
        <v>79</v>
      </c>
      <c r="AY472" s="25" t="s">
        <v>195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25" t="s">
        <v>77</v>
      </c>
      <c r="BK472" s="217">
        <f>ROUND(I472*H472,2)</f>
        <v>0</v>
      </c>
      <c r="BL472" s="25" t="s">
        <v>301</v>
      </c>
      <c r="BM472" s="25" t="s">
        <v>1218</v>
      </c>
    </row>
    <row r="473" spans="2:47" s="1" customFormat="1" ht="13.5">
      <c r="B473" s="42"/>
      <c r="C473" s="64"/>
      <c r="D473" s="218" t="s">
        <v>205</v>
      </c>
      <c r="E473" s="64"/>
      <c r="F473" s="219" t="s">
        <v>1205</v>
      </c>
      <c r="G473" s="64"/>
      <c r="H473" s="64"/>
      <c r="I473" s="174"/>
      <c r="J473" s="64"/>
      <c r="K473" s="64"/>
      <c r="L473" s="62"/>
      <c r="M473" s="220"/>
      <c r="N473" s="43"/>
      <c r="O473" s="43"/>
      <c r="P473" s="43"/>
      <c r="Q473" s="43"/>
      <c r="R473" s="43"/>
      <c r="S473" s="43"/>
      <c r="T473" s="79"/>
      <c r="AT473" s="25" t="s">
        <v>205</v>
      </c>
      <c r="AU473" s="25" t="s">
        <v>79</v>
      </c>
    </row>
    <row r="474" spans="2:51" s="13" customFormat="1" ht="13.5">
      <c r="B474" s="232"/>
      <c r="C474" s="233"/>
      <c r="D474" s="218" t="s">
        <v>207</v>
      </c>
      <c r="E474" s="234" t="s">
        <v>21</v>
      </c>
      <c r="F474" s="235" t="s">
        <v>141</v>
      </c>
      <c r="G474" s="233"/>
      <c r="H474" s="236">
        <v>8.76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AT474" s="242" t="s">
        <v>207</v>
      </c>
      <c r="AU474" s="242" t="s">
        <v>79</v>
      </c>
      <c r="AV474" s="13" t="s">
        <v>79</v>
      </c>
      <c r="AW474" s="13" t="s">
        <v>33</v>
      </c>
      <c r="AX474" s="13" t="s">
        <v>77</v>
      </c>
      <c r="AY474" s="242" t="s">
        <v>195</v>
      </c>
    </row>
    <row r="475" spans="2:51" s="13" customFormat="1" ht="13.5">
      <c r="B475" s="232"/>
      <c r="C475" s="233"/>
      <c r="D475" s="245" t="s">
        <v>207</v>
      </c>
      <c r="E475" s="233"/>
      <c r="F475" s="257" t="s">
        <v>1219</v>
      </c>
      <c r="G475" s="233"/>
      <c r="H475" s="258">
        <v>10.074</v>
      </c>
      <c r="I475" s="237"/>
      <c r="J475" s="233"/>
      <c r="K475" s="233"/>
      <c r="L475" s="238"/>
      <c r="M475" s="239"/>
      <c r="N475" s="240"/>
      <c r="O475" s="240"/>
      <c r="P475" s="240"/>
      <c r="Q475" s="240"/>
      <c r="R475" s="240"/>
      <c r="S475" s="240"/>
      <c r="T475" s="241"/>
      <c r="AT475" s="242" t="s">
        <v>207</v>
      </c>
      <c r="AU475" s="242" t="s">
        <v>79</v>
      </c>
      <c r="AV475" s="13" t="s">
        <v>79</v>
      </c>
      <c r="AW475" s="13" t="s">
        <v>6</v>
      </c>
      <c r="AX475" s="13" t="s">
        <v>77</v>
      </c>
      <c r="AY475" s="242" t="s">
        <v>195</v>
      </c>
    </row>
    <row r="476" spans="2:65" s="1" customFormat="1" ht="22.5" customHeight="1">
      <c r="B476" s="42"/>
      <c r="C476" s="260" t="s">
        <v>734</v>
      </c>
      <c r="D476" s="260" t="s">
        <v>233</v>
      </c>
      <c r="E476" s="261" t="s">
        <v>1220</v>
      </c>
      <c r="F476" s="262" t="s">
        <v>1221</v>
      </c>
      <c r="G476" s="263" t="s">
        <v>250</v>
      </c>
      <c r="H476" s="264">
        <v>122.242</v>
      </c>
      <c r="I476" s="265"/>
      <c r="J476" s="266">
        <f>ROUND(I476*H476,2)</f>
        <v>0</v>
      </c>
      <c r="K476" s="262" t="s">
        <v>202</v>
      </c>
      <c r="L476" s="267"/>
      <c r="M476" s="268" t="s">
        <v>21</v>
      </c>
      <c r="N476" s="269" t="s">
        <v>41</v>
      </c>
      <c r="O476" s="43"/>
      <c r="P476" s="215">
        <f>O476*H476</f>
        <v>0</v>
      </c>
      <c r="Q476" s="215">
        <v>0.0056</v>
      </c>
      <c r="R476" s="215">
        <f>Q476*H476</f>
        <v>0.6845552</v>
      </c>
      <c r="S476" s="215">
        <v>0</v>
      </c>
      <c r="T476" s="216">
        <f>S476*H476</f>
        <v>0</v>
      </c>
      <c r="AR476" s="25" t="s">
        <v>403</v>
      </c>
      <c r="AT476" s="25" t="s">
        <v>233</v>
      </c>
      <c r="AU476" s="25" t="s">
        <v>79</v>
      </c>
      <c r="AY476" s="25" t="s">
        <v>195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25" t="s">
        <v>77</v>
      </c>
      <c r="BK476" s="217">
        <f>ROUND(I476*H476,2)</f>
        <v>0</v>
      </c>
      <c r="BL476" s="25" t="s">
        <v>301</v>
      </c>
      <c r="BM476" s="25" t="s">
        <v>1222</v>
      </c>
    </row>
    <row r="477" spans="2:47" s="1" customFormat="1" ht="13.5">
      <c r="B477" s="42"/>
      <c r="C477" s="64"/>
      <c r="D477" s="218" t="s">
        <v>205</v>
      </c>
      <c r="E477" s="64"/>
      <c r="F477" s="219" t="s">
        <v>1223</v>
      </c>
      <c r="G477" s="64"/>
      <c r="H477" s="64"/>
      <c r="I477" s="174"/>
      <c r="J477" s="64"/>
      <c r="K477" s="64"/>
      <c r="L477" s="62"/>
      <c r="M477" s="220"/>
      <c r="N477" s="43"/>
      <c r="O477" s="43"/>
      <c r="P477" s="43"/>
      <c r="Q477" s="43"/>
      <c r="R477" s="43"/>
      <c r="S477" s="43"/>
      <c r="T477" s="79"/>
      <c r="AT477" s="25" t="s">
        <v>205</v>
      </c>
      <c r="AU477" s="25" t="s">
        <v>79</v>
      </c>
    </row>
    <row r="478" spans="2:51" s="13" customFormat="1" ht="13.5">
      <c r="B478" s="232"/>
      <c r="C478" s="233"/>
      <c r="D478" s="218" t="s">
        <v>207</v>
      </c>
      <c r="E478" s="234" t="s">
        <v>21</v>
      </c>
      <c r="F478" s="235" t="s">
        <v>1211</v>
      </c>
      <c r="G478" s="233"/>
      <c r="H478" s="236">
        <v>119.845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AT478" s="242" t="s">
        <v>207</v>
      </c>
      <c r="AU478" s="242" t="s">
        <v>79</v>
      </c>
      <c r="AV478" s="13" t="s">
        <v>79</v>
      </c>
      <c r="AW478" s="13" t="s">
        <v>33</v>
      </c>
      <c r="AX478" s="13" t="s">
        <v>77</v>
      </c>
      <c r="AY478" s="242" t="s">
        <v>195</v>
      </c>
    </row>
    <row r="479" spans="2:51" s="13" customFormat="1" ht="13.5">
      <c r="B479" s="232"/>
      <c r="C479" s="233"/>
      <c r="D479" s="245" t="s">
        <v>207</v>
      </c>
      <c r="E479" s="233"/>
      <c r="F479" s="257" t="s">
        <v>1224</v>
      </c>
      <c r="G479" s="233"/>
      <c r="H479" s="258">
        <v>122.242</v>
      </c>
      <c r="I479" s="237"/>
      <c r="J479" s="233"/>
      <c r="K479" s="233"/>
      <c r="L479" s="238"/>
      <c r="M479" s="239"/>
      <c r="N479" s="240"/>
      <c r="O479" s="240"/>
      <c r="P479" s="240"/>
      <c r="Q479" s="240"/>
      <c r="R479" s="240"/>
      <c r="S479" s="240"/>
      <c r="T479" s="241"/>
      <c r="AT479" s="242" t="s">
        <v>207</v>
      </c>
      <c r="AU479" s="242" t="s">
        <v>79</v>
      </c>
      <c r="AV479" s="13" t="s">
        <v>79</v>
      </c>
      <c r="AW479" s="13" t="s">
        <v>6</v>
      </c>
      <c r="AX479" s="13" t="s">
        <v>77</v>
      </c>
      <c r="AY479" s="242" t="s">
        <v>195</v>
      </c>
    </row>
    <row r="480" spans="2:65" s="1" customFormat="1" ht="22.5" customHeight="1">
      <c r="B480" s="42"/>
      <c r="C480" s="206" t="s">
        <v>790</v>
      </c>
      <c r="D480" s="206" t="s">
        <v>198</v>
      </c>
      <c r="E480" s="207" t="s">
        <v>1225</v>
      </c>
      <c r="F480" s="208" t="s">
        <v>1226</v>
      </c>
      <c r="G480" s="209" t="s">
        <v>250</v>
      </c>
      <c r="H480" s="210">
        <v>42.341</v>
      </c>
      <c r="I480" s="211"/>
      <c r="J480" s="212">
        <f>ROUND(I480*H480,2)</f>
        <v>0</v>
      </c>
      <c r="K480" s="208" t="s">
        <v>202</v>
      </c>
      <c r="L480" s="62"/>
      <c r="M480" s="213" t="s">
        <v>21</v>
      </c>
      <c r="N480" s="214" t="s">
        <v>41</v>
      </c>
      <c r="O480" s="43"/>
      <c r="P480" s="215">
        <f>O480*H480</f>
        <v>0</v>
      </c>
      <c r="Q480" s="215">
        <v>0.006</v>
      </c>
      <c r="R480" s="215">
        <f>Q480*H480</f>
        <v>0.254046</v>
      </c>
      <c r="S480" s="215">
        <v>0</v>
      </c>
      <c r="T480" s="216">
        <f>S480*H480</f>
        <v>0</v>
      </c>
      <c r="AR480" s="25" t="s">
        <v>203</v>
      </c>
      <c r="AT480" s="25" t="s">
        <v>198</v>
      </c>
      <c r="AU480" s="25" t="s">
        <v>79</v>
      </c>
      <c r="AY480" s="25" t="s">
        <v>195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25" t="s">
        <v>77</v>
      </c>
      <c r="BK480" s="217">
        <f>ROUND(I480*H480,2)</f>
        <v>0</v>
      </c>
      <c r="BL480" s="25" t="s">
        <v>203</v>
      </c>
      <c r="BM480" s="25" t="s">
        <v>1227</v>
      </c>
    </row>
    <row r="481" spans="2:47" s="1" customFormat="1" ht="27">
      <c r="B481" s="42"/>
      <c r="C481" s="64"/>
      <c r="D481" s="218" t="s">
        <v>205</v>
      </c>
      <c r="E481" s="64"/>
      <c r="F481" s="219" t="s">
        <v>1228</v>
      </c>
      <c r="G481" s="64"/>
      <c r="H481" s="64"/>
      <c r="I481" s="174"/>
      <c r="J481" s="64"/>
      <c r="K481" s="64"/>
      <c r="L481" s="62"/>
      <c r="M481" s="220"/>
      <c r="N481" s="43"/>
      <c r="O481" s="43"/>
      <c r="P481" s="43"/>
      <c r="Q481" s="43"/>
      <c r="R481" s="43"/>
      <c r="S481" s="43"/>
      <c r="T481" s="79"/>
      <c r="AT481" s="25" t="s">
        <v>205</v>
      </c>
      <c r="AU481" s="25" t="s">
        <v>79</v>
      </c>
    </row>
    <row r="482" spans="2:51" s="13" customFormat="1" ht="13.5">
      <c r="B482" s="232"/>
      <c r="C482" s="233"/>
      <c r="D482" s="218" t="s">
        <v>207</v>
      </c>
      <c r="E482" s="234" t="s">
        <v>21</v>
      </c>
      <c r="F482" s="235" t="s">
        <v>1229</v>
      </c>
      <c r="G482" s="233"/>
      <c r="H482" s="236">
        <v>3.101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AT482" s="242" t="s">
        <v>207</v>
      </c>
      <c r="AU482" s="242" t="s">
        <v>79</v>
      </c>
      <c r="AV482" s="13" t="s">
        <v>79</v>
      </c>
      <c r="AW482" s="13" t="s">
        <v>33</v>
      </c>
      <c r="AX482" s="13" t="s">
        <v>70</v>
      </c>
      <c r="AY482" s="242" t="s">
        <v>195</v>
      </c>
    </row>
    <row r="483" spans="2:51" s="13" customFormat="1" ht="13.5">
      <c r="B483" s="232"/>
      <c r="C483" s="233"/>
      <c r="D483" s="218" t="s">
        <v>207</v>
      </c>
      <c r="E483" s="234" t="s">
        <v>21</v>
      </c>
      <c r="F483" s="235" t="s">
        <v>1230</v>
      </c>
      <c r="G483" s="233"/>
      <c r="H483" s="236">
        <v>39.24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AT483" s="242" t="s">
        <v>207</v>
      </c>
      <c r="AU483" s="242" t="s">
        <v>79</v>
      </c>
      <c r="AV483" s="13" t="s">
        <v>79</v>
      </c>
      <c r="AW483" s="13" t="s">
        <v>33</v>
      </c>
      <c r="AX483" s="13" t="s">
        <v>70</v>
      </c>
      <c r="AY483" s="242" t="s">
        <v>195</v>
      </c>
    </row>
    <row r="484" spans="2:51" s="14" customFormat="1" ht="13.5">
      <c r="B484" s="243"/>
      <c r="C484" s="244"/>
      <c r="D484" s="245" t="s">
        <v>207</v>
      </c>
      <c r="E484" s="246" t="s">
        <v>21</v>
      </c>
      <c r="F484" s="247" t="s">
        <v>211</v>
      </c>
      <c r="G484" s="244"/>
      <c r="H484" s="248">
        <v>42.341</v>
      </c>
      <c r="I484" s="249"/>
      <c r="J484" s="244"/>
      <c r="K484" s="244"/>
      <c r="L484" s="250"/>
      <c r="M484" s="251"/>
      <c r="N484" s="252"/>
      <c r="O484" s="252"/>
      <c r="P484" s="252"/>
      <c r="Q484" s="252"/>
      <c r="R484" s="252"/>
      <c r="S484" s="252"/>
      <c r="T484" s="253"/>
      <c r="AT484" s="254" t="s">
        <v>207</v>
      </c>
      <c r="AU484" s="254" t="s">
        <v>79</v>
      </c>
      <c r="AV484" s="14" t="s">
        <v>203</v>
      </c>
      <c r="AW484" s="14" t="s">
        <v>33</v>
      </c>
      <c r="AX484" s="14" t="s">
        <v>77</v>
      </c>
      <c r="AY484" s="254" t="s">
        <v>195</v>
      </c>
    </row>
    <row r="485" spans="2:65" s="1" customFormat="1" ht="22.5" customHeight="1">
      <c r="B485" s="42"/>
      <c r="C485" s="260" t="s">
        <v>797</v>
      </c>
      <c r="D485" s="260" t="s">
        <v>233</v>
      </c>
      <c r="E485" s="261" t="s">
        <v>1231</v>
      </c>
      <c r="F485" s="262" t="s">
        <v>1232</v>
      </c>
      <c r="G485" s="263" t="s">
        <v>250</v>
      </c>
      <c r="H485" s="264">
        <v>3.163</v>
      </c>
      <c r="I485" s="265"/>
      <c r="J485" s="266">
        <f>ROUND(I485*H485,2)</f>
        <v>0</v>
      </c>
      <c r="K485" s="262" t="s">
        <v>202</v>
      </c>
      <c r="L485" s="267"/>
      <c r="M485" s="268" t="s">
        <v>21</v>
      </c>
      <c r="N485" s="269" t="s">
        <v>41</v>
      </c>
      <c r="O485" s="43"/>
      <c r="P485" s="215">
        <f>O485*H485</f>
        <v>0</v>
      </c>
      <c r="Q485" s="215">
        <v>0.00136</v>
      </c>
      <c r="R485" s="215">
        <f>Q485*H485</f>
        <v>0.0043016800000000004</v>
      </c>
      <c r="S485" s="215">
        <v>0</v>
      </c>
      <c r="T485" s="216">
        <f>S485*H485</f>
        <v>0</v>
      </c>
      <c r="AR485" s="25" t="s">
        <v>236</v>
      </c>
      <c r="AT485" s="25" t="s">
        <v>233</v>
      </c>
      <c r="AU485" s="25" t="s">
        <v>79</v>
      </c>
      <c r="AY485" s="25" t="s">
        <v>195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25" t="s">
        <v>77</v>
      </c>
      <c r="BK485" s="217">
        <f>ROUND(I485*H485,2)</f>
        <v>0</v>
      </c>
      <c r="BL485" s="25" t="s">
        <v>203</v>
      </c>
      <c r="BM485" s="25" t="s">
        <v>1233</v>
      </c>
    </row>
    <row r="486" spans="2:47" s="1" customFormat="1" ht="13.5">
      <c r="B486" s="42"/>
      <c r="C486" s="64"/>
      <c r="D486" s="218" t="s">
        <v>205</v>
      </c>
      <c r="E486" s="64"/>
      <c r="F486" s="219" t="s">
        <v>1232</v>
      </c>
      <c r="G486" s="64"/>
      <c r="H486" s="64"/>
      <c r="I486" s="174"/>
      <c r="J486" s="64"/>
      <c r="K486" s="64"/>
      <c r="L486" s="62"/>
      <c r="M486" s="220"/>
      <c r="N486" s="43"/>
      <c r="O486" s="43"/>
      <c r="P486" s="43"/>
      <c r="Q486" s="43"/>
      <c r="R486" s="43"/>
      <c r="S486" s="43"/>
      <c r="T486" s="79"/>
      <c r="AT486" s="25" t="s">
        <v>205</v>
      </c>
      <c r="AU486" s="25" t="s">
        <v>79</v>
      </c>
    </row>
    <row r="487" spans="2:51" s="13" customFormat="1" ht="13.5">
      <c r="B487" s="232"/>
      <c r="C487" s="233"/>
      <c r="D487" s="218" t="s">
        <v>207</v>
      </c>
      <c r="E487" s="234" t="s">
        <v>21</v>
      </c>
      <c r="F487" s="235" t="s">
        <v>1229</v>
      </c>
      <c r="G487" s="233"/>
      <c r="H487" s="236">
        <v>3.101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AT487" s="242" t="s">
        <v>207</v>
      </c>
      <c r="AU487" s="242" t="s">
        <v>79</v>
      </c>
      <c r="AV487" s="13" t="s">
        <v>79</v>
      </c>
      <c r="AW487" s="13" t="s">
        <v>33</v>
      </c>
      <c r="AX487" s="13" t="s">
        <v>77</v>
      </c>
      <c r="AY487" s="242" t="s">
        <v>195</v>
      </c>
    </row>
    <row r="488" spans="2:51" s="13" customFormat="1" ht="13.5">
      <c r="B488" s="232"/>
      <c r="C488" s="233"/>
      <c r="D488" s="245" t="s">
        <v>207</v>
      </c>
      <c r="E488" s="233"/>
      <c r="F488" s="257" t="s">
        <v>1234</v>
      </c>
      <c r="G488" s="233"/>
      <c r="H488" s="258">
        <v>3.163</v>
      </c>
      <c r="I488" s="237"/>
      <c r="J488" s="233"/>
      <c r="K488" s="233"/>
      <c r="L488" s="238"/>
      <c r="M488" s="239"/>
      <c r="N488" s="240"/>
      <c r="O488" s="240"/>
      <c r="P488" s="240"/>
      <c r="Q488" s="240"/>
      <c r="R488" s="240"/>
      <c r="S488" s="240"/>
      <c r="T488" s="241"/>
      <c r="AT488" s="242" t="s">
        <v>207</v>
      </c>
      <c r="AU488" s="242" t="s">
        <v>79</v>
      </c>
      <c r="AV488" s="13" t="s">
        <v>79</v>
      </c>
      <c r="AW488" s="13" t="s">
        <v>6</v>
      </c>
      <c r="AX488" s="13" t="s">
        <v>77</v>
      </c>
      <c r="AY488" s="242" t="s">
        <v>195</v>
      </c>
    </row>
    <row r="489" spans="2:65" s="1" customFormat="1" ht="22.5" customHeight="1">
      <c r="B489" s="42"/>
      <c r="C489" s="260" t="s">
        <v>1235</v>
      </c>
      <c r="D489" s="260" t="s">
        <v>233</v>
      </c>
      <c r="E489" s="261" t="s">
        <v>1236</v>
      </c>
      <c r="F489" s="262" t="s">
        <v>1237</v>
      </c>
      <c r="G489" s="263" t="s">
        <v>250</v>
      </c>
      <c r="H489" s="264">
        <v>40.025</v>
      </c>
      <c r="I489" s="265"/>
      <c r="J489" s="266">
        <f>ROUND(I489*H489,2)</f>
        <v>0</v>
      </c>
      <c r="K489" s="262" t="s">
        <v>202</v>
      </c>
      <c r="L489" s="267"/>
      <c r="M489" s="268" t="s">
        <v>21</v>
      </c>
      <c r="N489" s="269" t="s">
        <v>41</v>
      </c>
      <c r="O489" s="43"/>
      <c r="P489" s="215">
        <f>O489*H489</f>
        <v>0</v>
      </c>
      <c r="Q489" s="215">
        <v>0.0017</v>
      </c>
      <c r="R489" s="215">
        <f>Q489*H489</f>
        <v>0.06804249999999999</v>
      </c>
      <c r="S489" s="215">
        <v>0</v>
      </c>
      <c r="T489" s="216">
        <f>S489*H489</f>
        <v>0</v>
      </c>
      <c r="AR489" s="25" t="s">
        <v>236</v>
      </c>
      <c r="AT489" s="25" t="s">
        <v>233</v>
      </c>
      <c r="AU489" s="25" t="s">
        <v>79</v>
      </c>
      <c r="AY489" s="25" t="s">
        <v>195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25" t="s">
        <v>77</v>
      </c>
      <c r="BK489" s="217">
        <f>ROUND(I489*H489,2)</f>
        <v>0</v>
      </c>
      <c r="BL489" s="25" t="s">
        <v>203</v>
      </c>
      <c r="BM489" s="25" t="s">
        <v>1238</v>
      </c>
    </row>
    <row r="490" spans="2:47" s="1" customFormat="1" ht="13.5">
      <c r="B490" s="42"/>
      <c r="C490" s="64"/>
      <c r="D490" s="218" t="s">
        <v>205</v>
      </c>
      <c r="E490" s="64"/>
      <c r="F490" s="219" t="s">
        <v>1237</v>
      </c>
      <c r="G490" s="64"/>
      <c r="H490" s="64"/>
      <c r="I490" s="174"/>
      <c r="J490" s="64"/>
      <c r="K490" s="64"/>
      <c r="L490" s="62"/>
      <c r="M490" s="220"/>
      <c r="N490" s="43"/>
      <c r="O490" s="43"/>
      <c r="P490" s="43"/>
      <c r="Q490" s="43"/>
      <c r="R490" s="43"/>
      <c r="S490" s="43"/>
      <c r="T490" s="79"/>
      <c r="AT490" s="25" t="s">
        <v>205</v>
      </c>
      <c r="AU490" s="25" t="s">
        <v>79</v>
      </c>
    </row>
    <row r="491" spans="2:51" s="13" customFormat="1" ht="13.5">
      <c r="B491" s="232"/>
      <c r="C491" s="233"/>
      <c r="D491" s="218" t="s">
        <v>207</v>
      </c>
      <c r="E491" s="234" t="s">
        <v>21</v>
      </c>
      <c r="F491" s="235" t="s">
        <v>1230</v>
      </c>
      <c r="G491" s="233"/>
      <c r="H491" s="236">
        <v>39.24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AT491" s="242" t="s">
        <v>207</v>
      </c>
      <c r="AU491" s="242" t="s">
        <v>79</v>
      </c>
      <c r="AV491" s="13" t="s">
        <v>79</v>
      </c>
      <c r="AW491" s="13" t="s">
        <v>33</v>
      </c>
      <c r="AX491" s="13" t="s">
        <v>77</v>
      </c>
      <c r="AY491" s="242" t="s">
        <v>195</v>
      </c>
    </row>
    <row r="492" spans="2:51" s="13" customFormat="1" ht="13.5">
      <c r="B492" s="232"/>
      <c r="C492" s="233"/>
      <c r="D492" s="245" t="s">
        <v>207</v>
      </c>
      <c r="E492" s="233"/>
      <c r="F492" s="257" t="s">
        <v>1239</v>
      </c>
      <c r="G492" s="233"/>
      <c r="H492" s="258">
        <v>40.025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AT492" s="242" t="s">
        <v>207</v>
      </c>
      <c r="AU492" s="242" t="s">
        <v>79</v>
      </c>
      <c r="AV492" s="13" t="s">
        <v>79</v>
      </c>
      <c r="AW492" s="13" t="s">
        <v>6</v>
      </c>
      <c r="AX492" s="13" t="s">
        <v>77</v>
      </c>
      <c r="AY492" s="242" t="s">
        <v>195</v>
      </c>
    </row>
    <row r="493" spans="2:65" s="1" customFormat="1" ht="22.5" customHeight="1">
      <c r="B493" s="42"/>
      <c r="C493" s="206" t="s">
        <v>1240</v>
      </c>
      <c r="D493" s="206" t="s">
        <v>198</v>
      </c>
      <c r="E493" s="207" t="s">
        <v>1241</v>
      </c>
      <c r="F493" s="208" t="s">
        <v>1242</v>
      </c>
      <c r="G493" s="209" t="s">
        <v>250</v>
      </c>
      <c r="H493" s="210">
        <v>121</v>
      </c>
      <c r="I493" s="211"/>
      <c r="J493" s="212">
        <f>ROUND(I493*H493,2)</f>
        <v>0</v>
      </c>
      <c r="K493" s="208" t="s">
        <v>202</v>
      </c>
      <c r="L493" s="62"/>
      <c r="M493" s="213" t="s">
        <v>21</v>
      </c>
      <c r="N493" s="214" t="s">
        <v>41</v>
      </c>
      <c r="O493" s="43"/>
      <c r="P493" s="215">
        <f>O493*H493</f>
        <v>0</v>
      </c>
      <c r="Q493" s="215">
        <v>0</v>
      </c>
      <c r="R493" s="215">
        <f>Q493*H493</f>
        <v>0</v>
      </c>
      <c r="S493" s="215">
        <v>0.0053</v>
      </c>
      <c r="T493" s="216">
        <f>S493*H493</f>
        <v>0.6413</v>
      </c>
      <c r="AR493" s="25" t="s">
        <v>301</v>
      </c>
      <c r="AT493" s="25" t="s">
        <v>198</v>
      </c>
      <c r="AU493" s="25" t="s">
        <v>79</v>
      </c>
      <c r="AY493" s="25" t="s">
        <v>195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77</v>
      </c>
      <c r="BK493" s="217">
        <f>ROUND(I493*H493,2)</f>
        <v>0</v>
      </c>
      <c r="BL493" s="25" t="s">
        <v>301</v>
      </c>
      <c r="BM493" s="25" t="s">
        <v>1243</v>
      </c>
    </row>
    <row r="494" spans="2:47" s="1" customFormat="1" ht="27">
      <c r="B494" s="42"/>
      <c r="C494" s="64"/>
      <c r="D494" s="218" t="s">
        <v>205</v>
      </c>
      <c r="E494" s="64"/>
      <c r="F494" s="219" t="s">
        <v>1244</v>
      </c>
      <c r="G494" s="64"/>
      <c r="H494" s="64"/>
      <c r="I494" s="174"/>
      <c r="J494" s="64"/>
      <c r="K494" s="64"/>
      <c r="L494" s="62"/>
      <c r="M494" s="220"/>
      <c r="N494" s="43"/>
      <c r="O494" s="43"/>
      <c r="P494" s="43"/>
      <c r="Q494" s="43"/>
      <c r="R494" s="43"/>
      <c r="S494" s="43"/>
      <c r="T494" s="79"/>
      <c r="AT494" s="25" t="s">
        <v>205</v>
      </c>
      <c r="AU494" s="25" t="s">
        <v>79</v>
      </c>
    </row>
    <row r="495" spans="2:51" s="12" customFormat="1" ht="13.5">
      <c r="B495" s="221"/>
      <c r="C495" s="222"/>
      <c r="D495" s="218" t="s">
        <v>207</v>
      </c>
      <c r="E495" s="223" t="s">
        <v>21</v>
      </c>
      <c r="F495" s="224" t="s">
        <v>1067</v>
      </c>
      <c r="G495" s="222"/>
      <c r="H495" s="225" t="s">
        <v>21</v>
      </c>
      <c r="I495" s="226"/>
      <c r="J495" s="222"/>
      <c r="K495" s="222"/>
      <c r="L495" s="227"/>
      <c r="M495" s="228"/>
      <c r="N495" s="229"/>
      <c r="O495" s="229"/>
      <c r="P495" s="229"/>
      <c r="Q495" s="229"/>
      <c r="R495" s="229"/>
      <c r="S495" s="229"/>
      <c r="T495" s="230"/>
      <c r="AT495" s="231" t="s">
        <v>207</v>
      </c>
      <c r="AU495" s="231" t="s">
        <v>79</v>
      </c>
      <c r="AV495" s="12" t="s">
        <v>77</v>
      </c>
      <c r="AW495" s="12" t="s">
        <v>33</v>
      </c>
      <c r="AX495" s="12" t="s">
        <v>70</v>
      </c>
      <c r="AY495" s="231" t="s">
        <v>195</v>
      </c>
    </row>
    <row r="496" spans="2:51" s="13" customFormat="1" ht="13.5">
      <c r="B496" s="232"/>
      <c r="C496" s="233"/>
      <c r="D496" s="245" t="s">
        <v>207</v>
      </c>
      <c r="E496" s="256" t="s">
        <v>21</v>
      </c>
      <c r="F496" s="257" t="s">
        <v>1245</v>
      </c>
      <c r="G496" s="233"/>
      <c r="H496" s="258">
        <v>121</v>
      </c>
      <c r="I496" s="237"/>
      <c r="J496" s="233"/>
      <c r="K496" s="233"/>
      <c r="L496" s="238"/>
      <c r="M496" s="239"/>
      <c r="N496" s="240"/>
      <c r="O496" s="240"/>
      <c r="P496" s="240"/>
      <c r="Q496" s="240"/>
      <c r="R496" s="240"/>
      <c r="S496" s="240"/>
      <c r="T496" s="241"/>
      <c r="AT496" s="242" t="s">
        <v>207</v>
      </c>
      <c r="AU496" s="242" t="s">
        <v>79</v>
      </c>
      <c r="AV496" s="13" t="s">
        <v>79</v>
      </c>
      <c r="AW496" s="13" t="s">
        <v>33</v>
      </c>
      <c r="AX496" s="13" t="s">
        <v>77</v>
      </c>
      <c r="AY496" s="242" t="s">
        <v>195</v>
      </c>
    </row>
    <row r="497" spans="2:65" s="1" customFormat="1" ht="31.5" customHeight="1">
      <c r="B497" s="42"/>
      <c r="C497" s="206" t="s">
        <v>1246</v>
      </c>
      <c r="D497" s="206" t="s">
        <v>198</v>
      </c>
      <c r="E497" s="207" t="s">
        <v>1247</v>
      </c>
      <c r="F497" s="208" t="s">
        <v>1248</v>
      </c>
      <c r="G497" s="209" t="s">
        <v>250</v>
      </c>
      <c r="H497" s="210">
        <v>290</v>
      </c>
      <c r="I497" s="211"/>
      <c r="J497" s="212">
        <f>ROUND(I497*H497,2)</f>
        <v>0</v>
      </c>
      <c r="K497" s="208" t="s">
        <v>202</v>
      </c>
      <c r="L497" s="62"/>
      <c r="M497" s="213" t="s">
        <v>21</v>
      </c>
      <c r="N497" s="214" t="s">
        <v>41</v>
      </c>
      <c r="O497" s="43"/>
      <c r="P497" s="215">
        <f>O497*H497</f>
        <v>0</v>
      </c>
      <c r="Q497" s="215">
        <v>0.00116</v>
      </c>
      <c r="R497" s="215">
        <f>Q497*H497</f>
        <v>0.3364</v>
      </c>
      <c r="S497" s="215">
        <v>0</v>
      </c>
      <c r="T497" s="216">
        <f>S497*H497</f>
        <v>0</v>
      </c>
      <c r="AR497" s="25" t="s">
        <v>301</v>
      </c>
      <c r="AT497" s="25" t="s">
        <v>198</v>
      </c>
      <c r="AU497" s="25" t="s">
        <v>79</v>
      </c>
      <c r="AY497" s="25" t="s">
        <v>195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25" t="s">
        <v>77</v>
      </c>
      <c r="BK497" s="217">
        <f>ROUND(I497*H497,2)</f>
        <v>0</v>
      </c>
      <c r="BL497" s="25" t="s">
        <v>301</v>
      </c>
      <c r="BM497" s="25" t="s">
        <v>1249</v>
      </c>
    </row>
    <row r="498" spans="2:47" s="1" customFormat="1" ht="27">
      <c r="B498" s="42"/>
      <c r="C498" s="64"/>
      <c r="D498" s="218" t="s">
        <v>205</v>
      </c>
      <c r="E498" s="64"/>
      <c r="F498" s="219" t="s">
        <v>1250</v>
      </c>
      <c r="G498" s="64"/>
      <c r="H498" s="64"/>
      <c r="I498" s="174"/>
      <c r="J498" s="64"/>
      <c r="K498" s="64"/>
      <c r="L498" s="62"/>
      <c r="M498" s="220"/>
      <c r="N498" s="43"/>
      <c r="O498" s="43"/>
      <c r="P498" s="43"/>
      <c r="Q498" s="43"/>
      <c r="R498" s="43"/>
      <c r="S498" s="43"/>
      <c r="T498" s="79"/>
      <c r="AT498" s="25" t="s">
        <v>205</v>
      </c>
      <c r="AU498" s="25" t="s">
        <v>79</v>
      </c>
    </row>
    <row r="499" spans="2:51" s="12" customFormat="1" ht="13.5">
      <c r="B499" s="221"/>
      <c r="C499" s="222"/>
      <c r="D499" s="218" t="s">
        <v>207</v>
      </c>
      <c r="E499" s="223" t="s">
        <v>21</v>
      </c>
      <c r="F499" s="224" t="s">
        <v>1108</v>
      </c>
      <c r="G499" s="222"/>
      <c r="H499" s="225" t="s">
        <v>21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AT499" s="231" t="s">
        <v>207</v>
      </c>
      <c r="AU499" s="231" t="s">
        <v>79</v>
      </c>
      <c r="AV499" s="12" t="s">
        <v>77</v>
      </c>
      <c r="AW499" s="12" t="s">
        <v>33</v>
      </c>
      <c r="AX499" s="12" t="s">
        <v>70</v>
      </c>
      <c r="AY499" s="231" t="s">
        <v>195</v>
      </c>
    </row>
    <row r="500" spans="2:51" s="13" customFormat="1" ht="13.5">
      <c r="B500" s="232"/>
      <c r="C500" s="233"/>
      <c r="D500" s="245" t="s">
        <v>207</v>
      </c>
      <c r="E500" s="256" t="s">
        <v>21</v>
      </c>
      <c r="F500" s="257" t="s">
        <v>1251</v>
      </c>
      <c r="G500" s="233"/>
      <c r="H500" s="258">
        <v>290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AT500" s="242" t="s">
        <v>207</v>
      </c>
      <c r="AU500" s="242" t="s">
        <v>79</v>
      </c>
      <c r="AV500" s="13" t="s">
        <v>79</v>
      </c>
      <c r="AW500" s="13" t="s">
        <v>33</v>
      </c>
      <c r="AX500" s="13" t="s">
        <v>77</v>
      </c>
      <c r="AY500" s="242" t="s">
        <v>195</v>
      </c>
    </row>
    <row r="501" spans="2:65" s="1" customFormat="1" ht="22.5" customHeight="1">
      <c r="B501" s="42"/>
      <c r="C501" s="260" t="s">
        <v>1252</v>
      </c>
      <c r="D501" s="260" t="s">
        <v>233</v>
      </c>
      <c r="E501" s="261" t="s">
        <v>1253</v>
      </c>
      <c r="F501" s="262" t="s">
        <v>1254</v>
      </c>
      <c r="G501" s="263" t="s">
        <v>250</v>
      </c>
      <c r="H501" s="264">
        <v>147.9</v>
      </c>
      <c r="I501" s="265"/>
      <c r="J501" s="266">
        <f>ROUND(I501*H501,2)</f>
        <v>0</v>
      </c>
      <c r="K501" s="262" t="s">
        <v>202</v>
      </c>
      <c r="L501" s="267"/>
      <c r="M501" s="268" t="s">
        <v>21</v>
      </c>
      <c r="N501" s="269" t="s">
        <v>41</v>
      </c>
      <c r="O501" s="43"/>
      <c r="P501" s="215">
        <f>O501*H501</f>
        <v>0</v>
      </c>
      <c r="Q501" s="215">
        <v>0.003</v>
      </c>
      <c r="R501" s="215">
        <f>Q501*H501</f>
        <v>0.44370000000000004</v>
      </c>
      <c r="S501" s="215">
        <v>0</v>
      </c>
      <c r="T501" s="216">
        <f>S501*H501</f>
        <v>0</v>
      </c>
      <c r="AR501" s="25" t="s">
        <v>403</v>
      </c>
      <c r="AT501" s="25" t="s">
        <v>233</v>
      </c>
      <c r="AU501" s="25" t="s">
        <v>79</v>
      </c>
      <c r="AY501" s="25" t="s">
        <v>195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25" t="s">
        <v>77</v>
      </c>
      <c r="BK501" s="217">
        <f>ROUND(I501*H501,2)</f>
        <v>0</v>
      </c>
      <c r="BL501" s="25" t="s">
        <v>301</v>
      </c>
      <c r="BM501" s="25" t="s">
        <v>1255</v>
      </c>
    </row>
    <row r="502" spans="2:47" s="1" customFormat="1" ht="13.5">
      <c r="B502" s="42"/>
      <c r="C502" s="64"/>
      <c r="D502" s="218" t="s">
        <v>205</v>
      </c>
      <c r="E502" s="64"/>
      <c r="F502" s="219" t="s">
        <v>1256</v>
      </c>
      <c r="G502" s="64"/>
      <c r="H502" s="64"/>
      <c r="I502" s="174"/>
      <c r="J502" s="64"/>
      <c r="K502" s="64"/>
      <c r="L502" s="62"/>
      <c r="M502" s="220"/>
      <c r="N502" s="43"/>
      <c r="O502" s="43"/>
      <c r="P502" s="43"/>
      <c r="Q502" s="43"/>
      <c r="R502" s="43"/>
      <c r="S502" s="43"/>
      <c r="T502" s="79"/>
      <c r="AT502" s="25" t="s">
        <v>205</v>
      </c>
      <c r="AU502" s="25" t="s">
        <v>79</v>
      </c>
    </row>
    <row r="503" spans="2:51" s="13" customFormat="1" ht="13.5">
      <c r="B503" s="232"/>
      <c r="C503" s="233"/>
      <c r="D503" s="218" t="s">
        <v>207</v>
      </c>
      <c r="E503" s="234" t="s">
        <v>21</v>
      </c>
      <c r="F503" s="235" t="s">
        <v>807</v>
      </c>
      <c r="G503" s="233"/>
      <c r="H503" s="236">
        <v>145</v>
      </c>
      <c r="I503" s="237"/>
      <c r="J503" s="233"/>
      <c r="K503" s="233"/>
      <c r="L503" s="238"/>
      <c r="M503" s="239"/>
      <c r="N503" s="240"/>
      <c r="O503" s="240"/>
      <c r="P503" s="240"/>
      <c r="Q503" s="240"/>
      <c r="R503" s="240"/>
      <c r="S503" s="240"/>
      <c r="T503" s="241"/>
      <c r="AT503" s="242" t="s">
        <v>207</v>
      </c>
      <c r="AU503" s="242" t="s">
        <v>79</v>
      </c>
      <c r="AV503" s="13" t="s">
        <v>79</v>
      </c>
      <c r="AW503" s="13" t="s">
        <v>33</v>
      </c>
      <c r="AX503" s="13" t="s">
        <v>77</v>
      </c>
      <c r="AY503" s="242" t="s">
        <v>195</v>
      </c>
    </row>
    <row r="504" spans="2:51" s="13" customFormat="1" ht="13.5">
      <c r="B504" s="232"/>
      <c r="C504" s="233"/>
      <c r="D504" s="245" t="s">
        <v>207</v>
      </c>
      <c r="E504" s="233"/>
      <c r="F504" s="257" t="s">
        <v>1257</v>
      </c>
      <c r="G504" s="233"/>
      <c r="H504" s="258">
        <v>147.9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AT504" s="242" t="s">
        <v>207</v>
      </c>
      <c r="AU504" s="242" t="s">
        <v>79</v>
      </c>
      <c r="AV504" s="13" t="s">
        <v>79</v>
      </c>
      <c r="AW504" s="13" t="s">
        <v>6</v>
      </c>
      <c r="AX504" s="13" t="s">
        <v>77</v>
      </c>
      <c r="AY504" s="242" t="s">
        <v>195</v>
      </c>
    </row>
    <row r="505" spans="2:65" s="1" customFormat="1" ht="22.5" customHeight="1">
      <c r="B505" s="42"/>
      <c r="C505" s="260" t="s">
        <v>1258</v>
      </c>
      <c r="D505" s="260" t="s">
        <v>233</v>
      </c>
      <c r="E505" s="261" t="s">
        <v>1259</v>
      </c>
      <c r="F505" s="262" t="s">
        <v>1260</v>
      </c>
      <c r="G505" s="263" t="s">
        <v>250</v>
      </c>
      <c r="H505" s="264">
        <v>147.9</v>
      </c>
      <c r="I505" s="265"/>
      <c r="J505" s="266">
        <f>ROUND(I505*H505,2)</f>
        <v>0</v>
      </c>
      <c r="K505" s="262" t="s">
        <v>202</v>
      </c>
      <c r="L505" s="267"/>
      <c r="M505" s="268" t="s">
        <v>21</v>
      </c>
      <c r="N505" s="269" t="s">
        <v>41</v>
      </c>
      <c r="O505" s="43"/>
      <c r="P505" s="215">
        <f>O505*H505</f>
        <v>0</v>
      </c>
      <c r="Q505" s="215">
        <v>0.0025</v>
      </c>
      <c r="R505" s="215">
        <f>Q505*H505</f>
        <v>0.36975</v>
      </c>
      <c r="S505" s="215">
        <v>0</v>
      </c>
      <c r="T505" s="216">
        <f>S505*H505</f>
        <v>0</v>
      </c>
      <c r="AR505" s="25" t="s">
        <v>403</v>
      </c>
      <c r="AT505" s="25" t="s">
        <v>233</v>
      </c>
      <c r="AU505" s="25" t="s">
        <v>79</v>
      </c>
      <c r="AY505" s="25" t="s">
        <v>195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25" t="s">
        <v>77</v>
      </c>
      <c r="BK505" s="217">
        <f>ROUND(I505*H505,2)</f>
        <v>0</v>
      </c>
      <c r="BL505" s="25" t="s">
        <v>301</v>
      </c>
      <c r="BM505" s="25" t="s">
        <v>1261</v>
      </c>
    </row>
    <row r="506" spans="2:47" s="1" customFormat="1" ht="13.5">
      <c r="B506" s="42"/>
      <c r="C506" s="64"/>
      <c r="D506" s="218" t="s">
        <v>205</v>
      </c>
      <c r="E506" s="64"/>
      <c r="F506" s="219" t="s">
        <v>1262</v>
      </c>
      <c r="G506" s="64"/>
      <c r="H506" s="64"/>
      <c r="I506" s="174"/>
      <c r="J506" s="64"/>
      <c r="K506" s="64"/>
      <c r="L506" s="62"/>
      <c r="M506" s="220"/>
      <c r="N506" s="43"/>
      <c r="O506" s="43"/>
      <c r="P506" s="43"/>
      <c r="Q506" s="43"/>
      <c r="R506" s="43"/>
      <c r="S506" s="43"/>
      <c r="T506" s="79"/>
      <c r="AT506" s="25" t="s">
        <v>205</v>
      </c>
      <c r="AU506" s="25" t="s">
        <v>79</v>
      </c>
    </row>
    <row r="507" spans="2:51" s="13" customFormat="1" ht="13.5">
      <c r="B507" s="232"/>
      <c r="C507" s="233"/>
      <c r="D507" s="218" t="s">
        <v>207</v>
      </c>
      <c r="E507" s="234" t="s">
        <v>21</v>
      </c>
      <c r="F507" s="235" t="s">
        <v>807</v>
      </c>
      <c r="G507" s="233"/>
      <c r="H507" s="236">
        <v>145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AT507" s="242" t="s">
        <v>207</v>
      </c>
      <c r="AU507" s="242" t="s">
        <v>79</v>
      </c>
      <c r="AV507" s="13" t="s">
        <v>79</v>
      </c>
      <c r="AW507" s="13" t="s">
        <v>33</v>
      </c>
      <c r="AX507" s="13" t="s">
        <v>77</v>
      </c>
      <c r="AY507" s="242" t="s">
        <v>195</v>
      </c>
    </row>
    <row r="508" spans="2:51" s="13" customFormat="1" ht="13.5">
      <c r="B508" s="232"/>
      <c r="C508" s="233"/>
      <c r="D508" s="245" t="s">
        <v>207</v>
      </c>
      <c r="E508" s="233"/>
      <c r="F508" s="257" t="s">
        <v>1257</v>
      </c>
      <c r="G508" s="233"/>
      <c r="H508" s="258">
        <v>147.9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AT508" s="242" t="s">
        <v>207</v>
      </c>
      <c r="AU508" s="242" t="s">
        <v>79</v>
      </c>
      <c r="AV508" s="13" t="s">
        <v>79</v>
      </c>
      <c r="AW508" s="13" t="s">
        <v>6</v>
      </c>
      <c r="AX508" s="13" t="s">
        <v>77</v>
      </c>
      <c r="AY508" s="242" t="s">
        <v>195</v>
      </c>
    </row>
    <row r="509" spans="2:65" s="1" customFormat="1" ht="22.5" customHeight="1">
      <c r="B509" s="42"/>
      <c r="C509" s="206" t="s">
        <v>1263</v>
      </c>
      <c r="D509" s="206" t="s">
        <v>198</v>
      </c>
      <c r="E509" s="207" t="s">
        <v>1264</v>
      </c>
      <c r="F509" s="208" t="s">
        <v>1265</v>
      </c>
      <c r="G509" s="209" t="s">
        <v>250</v>
      </c>
      <c r="H509" s="210">
        <v>290</v>
      </c>
      <c r="I509" s="211"/>
      <c r="J509" s="212">
        <f>ROUND(I509*H509,2)</f>
        <v>0</v>
      </c>
      <c r="K509" s="208" t="s">
        <v>202</v>
      </c>
      <c r="L509" s="62"/>
      <c r="M509" s="213" t="s">
        <v>21</v>
      </c>
      <c r="N509" s="214" t="s">
        <v>41</v>
      </c>
      <c r="O509" s="43"/>
      <c r="P509" s="215">
        <f>O509*H509</f>
        <v>0</v>
      </c>
      <c r="Q509" s="215">
        <v>0</v>
      </c>
      <c r="R509" s="215">
        <f>Q509*H509</f>
        <v>0</v>
      </c>
      <c r="S509" s="215">
        <v>0</v>
      </c>
      <c r="T509" s="216">
        <f>S509*H509</f>
        <v>0</v>
      </c>
      <c r="AR509" s="25" t="s">
        <v>301</v>
      </c>
      <c r="AT509" s="25" t="s">
        <v>198</v>
      </c>
      <c r="AU509" s="25" t="s">
        <v>79</v>
      </c>
      <c r="AY509" s="25" t="s">
        <v>195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25" t="s">
        <v>77</v>
      </c>
      <c r="BK509" s="217">
        <f>ROUND(I509*H509,2)</f>
        <v>0</v>
      </c>
      <c r="BL509" s="25" t="s">
        <v>301</v>
      </c>
      <c r="BM509" s="25" t="s">
        <v>1266</v>
      </c>
    </row>
    <row r="510" spans="2:47" s="1" customFormat="1" ht="27">
      <c r="B510" s="42"/>
      <c r="C510" s="64"/>
      <c r="D510" s="218" t="s">
        <v>205</v>
      </c>
      <c r="E510" s="64"/>
      <c r="F510" s="219" t="s">
        <v>1267</v>
      </c>
      <c r="G510" s="64"/>
      <c r="H510" s="64"/>
      <c r="I510" s="174"/>
      <c r="J510" s="64"/>
      <c r="K510" s="64"/>
      <c r="L510" s="62"/>
      <c r="M510" s="220"/>
      <c r="N510" s="43"/>
      <c r="O510" s="43"/>
      <c r="P510" s="43"/>
      <c r="Q510" s="43"/>
      <c r="R510" s="43"/>
      <c r="S510" s="43"/>
      <c r="T510" s="79"/>
      <c r="AT510" s="25" t="s">
        <v>205</v>
      </c>
      <c r="AU510" s="25" t="s">
        <v>79</v>
      </c>
    </row>
    <row r="511" spans="2:51" s="12" customFormat="1" ht="13.5">
      <c r="B511" s="221"/>
      <c r="C511" s="222"/>
      <c r="D511" s="218" t="s">
        <v>207</v>
      </c>
      <c r="E511" s="223" t="s">
        <v>21</v>
      </c>
      <c r="F511" s="224" t="s">
        <v>1108</v>
      </c>
      <c r="G511" s="222"/>
      <c r="H511" s="225" t="s">
        <v>21</v>
      </c>
      <c r="I511" s="226"/>
      <c r="J511" s="222"/>
      <c r="K511" s="222"/>
      <c r="L511" s="227"/>
      <c r="M511" s="228"/>
      <c r="N511" s="229"/>
      <c r="O511" s="229"/>
      <c r="P511" s="229"/>
      <c r="Q511" s="229"/>
      <c r="R511" s="229"/>
      <c r="S511" s="229"/>
      <c r="T511" s="230"/>
      <c r="AT511" s="231" t="s">
        <v>207</v>
      </c>
      <c r="AU511" s="231" t="s">
        <v>79</v>
      </c>
      <c r="AV511" s="12" t="s">
        <v>77</v>
      </c>
      <c r="AW511" s="12" t="s">
        <v>33</v>
      </c>
      <c r="AX511" s="12" t="s">
        <v>70</v>
      </c>
      <c r="AY511" s="231" t="s">
        <v>195</v>
      </c>
    </row>
    <row r="512" spans="2:51" s="13" customFormat="1" ht="13.5">
      <c r="B512" s="232"/>
      <c r="C512" s="233"/>
      <c r="D512" s="245" t="s">
        <v>207</v>
      </c>
      <c r="E512" s="256" t="s">
        <v>21</v>
      </c>
      <c r="F512" s="257" t="s">
        <v>1268</v>
      </c>
      <c r="G512" s="233"/>
      <c r="H512" s="258">
        <v>290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AT512" s="242" t="s">
        <v>207</v>
      </c>
      <c r="AU512" s="242" t="s">
        <v>79</v>
      </c>
      <c r="AV512" s="13" t="s">
        <v>79</v>
      </c>
      <c r="AW512" s="13" t="s">
        <v>33</v>
      </c>
      <c r="AX512" s="13" t="s">
        <v>77</v>
      </c>
      <c r="AY512" s="242" t="s">
        <v>195</v>
      </c>
    </row>
    <row r="513" spans="2:65" s="1" customFormat="1" ht="22.5" customHeight="1">
      <c r="B513" s="42"/>
      <c r="C513" s="260" t="s">
        <v>1269</v>
      </c>
      <c r="D513" s="260" t="s">
        <v>233</v>
      </c>
      <c r="E513" s="261" t="s">
        <v>1270</v>
      </c>
      <c r="F513" s="262" t="s">
        <v>1271</v>
      </c>
      <c r="G513" s="263" t="s">
        <v>250</v>
      </c>
      <c r="H513" s="264">
        <v>295.8</v>
      </c>
      <c r="I513" s="265"/>
      <c r="J513" s="266">
        <f>ROUND(I513*H513,2)</f>
        <v>0</v>
      </c>
      <c r="K513" s="262" t="s">
        <v>202</v>
      </c>
      <c r="L513" s="267"/>
      <c r="M513" s="268" t="s">
        <v>21</v>
      </c>
      <c r="N513" s="269" t="s">
        <v>41</v>
      </c>
      <c r="O513" s="43"/>
      <c r="P513" s="215">
        <f>O513*H513</f>
        <v>0</v>
      </c>
      <c r="Q513" s="215">
        <v>0.00203</v>
      </c>
      <c r="R513" s="215">
        <f>Q513*H513</f>
        <v>0.6004740000000001</v>
      </c>
      <c r="S513" s="215">
        <v>0</v>
      </c>
      <c r="T513" s="216">
        <f>S513*H513</f>
        <v>0</v>
      </c>
      <c r="AR513" s="25" t="s">
        <v>403</v>
      </c>
      <c r="AT513" s="25" t="s">
        <v>233</v>
      </c>
      <c r="AU513" s="25" t="s">
        <v>79</v>
      </c>
      <c r="AY513" s="25" t="s">
        <v>195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25" t="s">
        <v>77</v>
      </c>
      <c r="BK513" s="217">
        <f>ROUND(I513*H513,2)</f>
        <v>0</v>
      </c>
      <c r="BL513" s="25" t="s">
        <v>301</v>
      </c>
      <c r="BM513" s="25" t="s">
        <v>1272</v>
      </c>
    </row>
    <row r="514" spans="2:47" s="1" customFormat="1" ht="13.5">
      <c r="B514" s="42"/>
      <c r="C514" s="64"/>
      <c r="D514" s="218" t="s">
        <v>205</v>
      </c>
      <c r="E514" s="64"/>
      <c r="F514" s="219" t="s">
        <v>1273</v>
      </c>
      <c r="G514" s="64"/>
      <c r="H514" s="64"/>
      <c r="I514" s="174"/>
      <c r="J514" s="64"/>
      <c r="K514" s="64"/>
      <c r="L514" s="62"/>
      <c r="M514" s="220"/>
      <c r="N514" s="43"/>
      <c r="O514" s="43"/>
      <c r="P514" s="43"/>
      <c r="Q514" s="43"/>
      <c r="R514" s="43"/>
      <c r="S514" s="43"/>
      <c r="T514" s="79"/>
      <c r="AT514" s="25" t="s">
        <v>205</v>
      </c>
      <c r="AU514" s="25" t="s">
        <v>79</v>
      </c>
    </row>
    <row r="515" spans="2:51" s="13" customFormat="1" ht="13.5">
      <c r="B515" s="232"/>
      <c r="C515" s="233"/>
      <c r="D515" s="245" t="s">
        <v>207</v>
      </c>
      <c r="E515" s="233"/>
      <c r="F515" s="257" t="s">
        <v>1274</v>
      </c>
      <c r="G515" s="233"/>
      <c r="H515" s="258">
        <v>295.8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AT515" s="242" t="s">
        <v>207</v>
      </c>
      <c r="AU515" s="242" t="s">
        <v>79</v>
      </c>
      <c r="AV515" s="13" t="s">
        <v>79</v>
      </c>
      <c r="AW515" s="13" t="s">
        <v>6</v>
      </c>
      <c r="AX515" s="13" t="s">
        <v>77</v>
      </c>
      <c r="AY515" s="242" t="s">
        <v>195</v>
      </c>
    </row>
    <row r="516" spans="2:65" s="1" customFormat="1" ht="22.5" customHeight="1">
      <c r="B516" s="42"/>
      <c r="C516" s="206" t="s">
        <v>1275</v>
      </c>
      <c r="D516" s="206" t="s">
        <v>198</v>
      </c>
      <c r="E516" s="207" t="s">
        <v>1276</v>
      </c>
      <c r="F516" s="208" t="s">
        <v>1277</v>
      </c>
      <c r="G516" s="209" t="s">
        <v>250</v>
      </c>
      <c r="H516" s="210">
        <v>145</v>
      </c>
      <c r="I516" s="211"/>
      <c r="J516" s="212">
        <f>ROUND(I516*H516,2)</f>
        <v>0</v>
      </c>
      <c r="K516" s="208" t="s">
        <v>202</v>
      </c>
      <c r="L516" s="62"/>
      <c r="M516" s="213" t="s">
        <v>21</v>
      </c>
      <c r="N516" s="214" t="s">
        <v>41</v>
      </c>
      <c r="O516" s="43"/>
      <c r="P516" s="215">
        <f>O516*H516</f>
        <v>0</v>
      </c>
      <c r="Q516" s="215">
        <v>0.00116</v>
      </c>
      <c r="R516" s="215">
        <f>Q516*H516</f>
        <v>0.1682</v>
      </c>
      <c r="S516" s="215">
        <v>0</v>
      </c>
      <c r="T516" s="216">
        <f>S516*H516</f>
        <v>0</v>
      </c>
      <c r="AR516" s="25" t="s">
        <v>301</v>
      </c>
      <c r="AT516" s="25" t="s">
        <v>198</v>
      </c>
      <c r="AU516" s="25" t="s">
        <v>79</v>
      </c>
      <c r="AY516" s="25" t="s">
        <v>195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25" t="s">
        <v>77</v>
      </c>
      <c r="BK516" s="217">
        <f>ROUND(I516*H516,2)</f>
        <v>0</v>
      </c>
      <c r="BL516" s="25" t="s">
        <v>301</v>
      </c>
      <c r="BM516" s="25" t="s">
        <v>1278</v>
      </c>
    </row>
    <row r="517" spans="2:47" s="1" customFormat="1" ht="13.5">
      <c r="B517" s="42"/>
      <c r="C517" s="64"/>
      <c r="D517" s="218" t="s">
        <v>205</v>
      </c>
      <c r="E517" s="64"/>
      <c r="F517" s="219" t="s">
        <v>1279</v>
      </c>
      <c r="G517" s="64"/>
      <c r="H517" s="64"/>
      <c r="I517" s="174"/>
      <c r="J517" s="64"/>
      <c r="K517" s="64"/>
      <c r="L517" s="62"/>
      <c r="M517" s="220"/>
      <c r="N517" s="43"/>
      <c r="O517" s="43"/>
      <c r="P517" s="43"/>
      <c r="Q517" s="43"/>
      <c r="R517" s="43"/>
      <c r="S517" s="43"/>
      <c r="T517" s="79"/>
      <c r="AT517" s="25" t="s">
        <v>205</v>
      </c>
      <c r="AU517" s="25" t="s">
        <v>79</v>
      </c>
    </row>
    <row r="518" spans="2:51" s="12" customFormat="1" ht="13.5">
      <c r="B518" s="221"/>
      <c r="C518" s="222"/>
      <c r="D518" s="218" t="s">
        <v>207</v>
      </c>
      <c r="E518" s="223" t="s">
        <v>21</v>
      </c>
      <c r="F518" s="224" t="s">
        <v>1108</v>
      </c>
      <c r="G518" s="222"/>
      <c r="H518" s="225" t="s">
        <v>21</v>
      </c>
      <c r="I518" s="226"/>
      <c r="J518" s="222"/>
      <c r="K518" s="222"/>
      <c r="L518" s="227"/>
      <c r="M518" s="228"/>
      <c r="N518" s="229"/>
      <c r="O518" s="229"/>
      <c r="P518" s="229"/>
      <c r="Q518" s="229"/>
      <c r="R518" s="229"/>
      <c r="S518" s="229"/>
      <c r="T518" s="230"/>
      <c r="AT518" s="231" t="s">
        <v>207</v>
      </c>
      <c r="AU518" s="231" t="s">
        <v>79</v>
      </c>
      <c r="AV518" s="12" t="s">
        <v>77</v>
      </c>
      <c r="AW518" s="12" t="s">
        <v>33</v>
      </c>
      <c r="AX518" s="12" t="s">
        <v>70</v>
      </c>
      <c r="AY518" s="231" t="s">
        <v>195</v>
      </c>
    </row>
    <row r="519" spans="2:51" s="13" customFormat="1" ht="13.5">
      <c r="B519" s="232"/>
      <c r="C519" s="233"/>
      <c r="D519" s="245" t="s">
        <v>207</v>
      </c>
      <c r="E519" s="256" t="s">
        <v>21</v>
      </c>
      <c r="F519" s="257" t="s">
        <v>807</v>
      </c>
      <c r="G519" s="233"/>
      <c r="H519" s="258">
        <v>145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AT519" s="242" t="s">
        <v>207</v>
      </c>
      <c r="AU519" s="242" t="s">
        <v>79</v>
      </c>
      <c r="AV519" s="13" t="s">
        <v>79</v>
      </c>
      <c r="AW519" s="13" t="s">
        <v>33</v>
      </c>
      <c r="AX519" s="13" t="s">
        <v>77</v>
      </c>
      <c r="AY519" s="242" t="s">
        <v>195</v>
      </c>
    </row>
    <row r="520" spans="2:65" s="1" customFormat="1" ht="22.5" customHeight="1">
      <c r="B520" s="42"/>
      <c r="C520" s="260" t="s">
        <v>1280</v>
      </c>
      <c r="D520" s="260" t="s">
        <v>233</v>
      </c>
      <c r="E520" s="261" t="s">
        <v>1281</v>
      </c>
      <c r="F520" s="262" t="s">
        <v>1282</v>
      </c>
      <c r="G520" s="263" t="s">
        <v>201</v>
      </c>
      <c r="H520" s="264">
        <v>11.832</v>
      </c>
      <c r="I520" s="265"/>
      <c r="J520" s="266">
        <f>ROUND(I520*H520,2)</f>
        <v>0</v>
      </c>
      <c r="K520" s="262" t="s">
        <v>202</v>
      </c>
      <c r="L520" s="267"/>
      <c r="M520" s="268" t="s">
        <v>21</v>
      </c>
      <c r="N520" s="269" t="s">
        <v>41</v>
      </c>
      <c r="O520" s="43"/>
      <c r="P520" s="215">
        <f>O520*H520</f>
        <v>0</v>
      </c>
      <c r="Q520" s="215">
        <v>0.02</v>
      </c>
      <c r="R520" s="215">
        <f>Q520*H520</f>
        <v>0.23664000000000002</v>
      </c>
      <c r="S520" s="215">
        <v>0</v>
      </c>
      <c r="T520" s="216">
        <f>S520*H520</f>
        <v>0</v>
      </c>
      <c r="AR520" s="25" t="s">
        <v>403</v>
      </c>
      <c r="AT520" s="25" t="s">
        <v>233</v>
      </c>
      <c r="AU520" s="25" t="s">
        <v>79</v>
      </c>
      <c r="AY520" s="25" t="s">
        <v>195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25" t="s">
        <v>77</v>
      </c>
      <c r="BK520" s="217">
        <f>ROUND(I520*H520,2)</f>
        <v>0</v>
      </c>
      <c r="BL520" s="25" t="s">
        <v>301</v>
      </c>
      <c r="BM520" s="25" t="s">
        <v>1283</v>
      </c>
    </row>
    <row r="521" spans="2:47" s="1" customFormat="1" ht="13.5">
      <c r="B521" s="42"/>
      <c r="C521" s="64"/>
      <c r="D521" s="218" t="s">
        <v>205</v>
      </c>
      <c r="E521" s="64"/>
      <c r="F521" s="219" t="s">
        <v>1284</v>
      </c>
      <c r="G521" s="64"/>
      <c r="H521" s="64"/>
      <c r="I521" s="174"/>
      <c r="J521" s="64"/>
      <c r="K521" s="64"/>
      <c r="L521" s="62"/>
      <c r="M521" s="220"/>
      <c r="N521" s="43"/>
      <c r="O521" s="43"/>
      <c r="P521" s="43"/>
      <c r="Q521" s="43"/>
      <c r="R521" s="43"/>
      <c r="S521" s="43"/>
      <c r="T521" s="79"/>
      <c r="AT521" s="25" t="s">
        <v>205</v>
      </c>
      <c r="AU521" s="25" t="s">
        <v>79</v>
      </c>
    </row>
    <row r="522" spans="2:51" s="13" customFormat="1" ht="13.5">
      <c r="B522" s="232"/>
      <c r="C522" s="233"/>
      <c r="D522" s="218" t="s">
        <v>207</v>
      </c>
      <c r="E522" s="234" t="s">
        <v>21</v>
      </c>
      <c r="F522" s="235" t="s">
        <v>1285</v>
      </c>
      <c r="G522" s="233"/>
      <c r="H522" s="236">
        <v>11.6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AT522" s="242" t="s">
        <v>207</v>
      </c>
      <c r="AU522" s="242" t="s">
        <v>79</v>
      </c>
      <c r="AV522" s="13" t="s">
        <v>79</v>
      </c>
      <c r="AW522" s="13" t="s">
        <v>33</v>
      </c>
      <c r="AX522" s="13" t="s">
        <v>77</v>
      </c>
      <c r="AY522" s="242" t="s">
        <v>195</v>
      </c>
    </row>
    <row r="523" spans="2:51" s="13" customFormat="1" ht="13.5">
      <c r="B523" s="232"/>
      <c r="C523" s="233"/>
      <c r="D523" s="245" t="s">
        <v>207</v>
      </c>
      <c r="E523" s="233"/>
      <c r="F523" s="257" t="s">
        <v>1286</v>
      </c>
      <c r="G523" s="233"/>
      <c r="H523" s="258">
        <v>11.832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AT523" s="242" t="s">
        <v>207</v>
      </c>
      <c r="AU523" s="242" t="s">
        <v>79</v>
      </c>
      <c r="AV523" s="13" t="s">
        <v>79</v>
      </c>
      <c r="AW523" s="13" t="s">
        <v>6</v>
      </c>
      <c r="AX523" s="13" t="s">
        <v>77</v>
      </c>
      <c r="AY523" s="242" t="s">
        <v>195</v>
      </c>
    </row>
    <row r="524" spans="2:65" s="1" customFormat="1" ht="22.5" customHeight="1">
      <c r="B524" s="42"/>
      <c r="C524" s="206" t="s">
        <v>1287</v>
      </c>
      <c r="D524" s="206" t="s">
        <v>198</v>
      </c>
      <c r="E524" s="207" t="s">
        <v>1288</v>
      </c>
      <c r="F524" s="208" t="s">
        <v>1289</v>
      </c>
      <c r="G524" s="209" t="s">
        <v>250</v>
      </c>
      <c r="H524" s="210">
        <v>145</v>
      </c>
      <c r="I524" s="211"/>
      <c r="J524" s="212">
        <f>ROUND(I524*H524,2)</f>
        <v>0</v>
      </c>
      <c r="K524" s="208" t="s">
        <v>202</v>
      </c>
      <c r="L524" s="62"/>
      <c r="M524" s="213" t="s">
        <v>21</v>
      </c>
      <c r="N524" s="214" t="s">
        <v>41</v>
      </c>
      <c r="O524" s="43"/>
      <c r="P524" s="215">
        <f>O524*H524</f>
        <v>0</v>
      </c>
      <c r="Q524" s="215">
        <v>0</v>
      </c>
      <c r="R524" s="215">
        <f>Q524*H524</f>
        <v>0</v>
      </c>
      <c r="S524" s="215">
        <v>0</v>
      </c>
      <c r="T524" s="216">
        <f>S524*H524</f>
        <v>0</v>
      </c>
      <c r="AR524" s="25" t="s">
        <v>301</v>
      </c>
      <c r="AT524" s="25" t="s">
        <v>198</v>
      </c>
      <c r="AU524" s="25" t="s">
        <v>79</v>
      </c>
      <c r="AY524" s="25" t="s">
        <v>195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25" t="s">
        <v>77</v>
      </c>
      <c r="BK524" s="217">
        <f>ROUND(I524*H524,2)</f>
        <v>0</v>
      </c>
      <c r="BL524" s="25" t="s">
        <v>301</v>
      </c>
      <c r="BM524" s="25" t="s">
        <v>1290</v>
      </c>
    </row>
    <row r="525" spans="2:47" s="1" customFormat="1" ht="27">
      <c r="B525" s="42"/>
      <c r="C525" s="64"/>
      <c r="D525" s="218" t="s">
        <v>205</v>
      </c>
      <c r="E525" s="64"/>
      <c r="F525" s="219" t="s">
        <v>1291</v>
      </c>
      <c r="G525" s="64"/>
      <c r="H525" s="64"/>
      <c r="I525" s="174"/>
      <c r="J525" s="64"/>
      <c r="K525" s="64"/>
      <c r="L525" s="62"/>
      <c r="M525" s="220"/>
      <c r="N525" s="43"/>
      <c r="O525" s="43"/>
      <c r="P525" s="43"/>
      <c r="Q525" s="43"/>
      <c r="R525" s="43"/>
      <c r="S525" s="43"/>
      <c r="T525" s="79"/>
      <c r="AT525" s="25" t="s">
        <v>205</v>
      </c>
      <c r="AU525" s="25" t="s">
        <v>79</v>
      </c>
    </row>
    <row r="526" spans="2:51" s="13" customFormat="1" ht="13.5">
      <c r="B526" s="232"/>
      <c r="C526" s="233"/>
      <c r="D526" s="245" t="s">
        <v>207</v>
      </c>
      <c r="E526" s="256" t="s">
        <v>21</v>
      </c>
      <c r="F526" s="257" t="s">
        <v>807</v>
      </c>
      <c r="G526" s="233"/>
      <c r="H526" s="258">
        <v>145</v>
      </c>
      <c r="I526" s="237"/>
      <c r="J526" s="233"/>
      <c r="K526" s="233"/>
      <c r="L526" s="238"/>
      <c r="M526" s="239"/>
      <c r="N526" s="240"/>
      <c r="O526" s="240"/>
      <c r="P526" s="240"/>
      <c r="Q526" s="240"/>
      <c r="R526" s="240"/>
      <c r="S526" s="240"/>
      <c r="T526" s="241"/>
      <c r="AT526" s="242" t="s">
        <v>207</v>
      </c>
      <c r="AU526" s="242" t="s">
        <v>79</v>
      </c>
      <c r="AV526" s="13" t="s">
        <v>79</v>
      </c>
      <c r="AW526" s="13" t="s">
        <v>33</v>
      </c>
      <c r="AX526" s="13" t="s">
        <v>77</v>
      </c>
      <c r="AY526" s="242" t="s">
        <v>195</v>
      </c>
    </row>
    <row r="527" spans="2:65" s="1" customFormat="1" ht="22.5" customHeight="1">
      <c r="B527" s="42"/>
      <c r="C527" s="260" t="s">
        <v>1292</v>
      </c>
      <c r="D527" s="260" t="s">
        <v>233</v>
      </c>
      <c r="E527" s="261" t="s">
        <v>1293</v>
      </c>
      <c r="F527" s="262" t="s">
        <v>1294</v>
      </c>
      <c r="G527" s="263" t="s">
        <v>250</v>
      </c>
      <c r="H527" s="264">
        <v>159.5</v>
      </c>
      <c r="I527" s="265"/>
      <c r="J527" s="266">
        <f>ROUND(I527*H527,2)</f>
        <v>0</v>
      </c>
      <c r="K527" s="262" t="s">
        <v>1295</v>
      </c>
      <c r="L527" s="267"/>
      <c r="M527" s="268" t="s">
        <v>21</v>
      </c>
      <c r="N527" s="269" t="s">
        <v>41</v>
      </c>
      <c r="O527" s="43"/>
      <c r="P527" s="215">
        <f>O527*H527</f>
        <v>0</v>
      </c>
      <c r="Q527" s="215">
        <v>0.00011</v>
      </c>
      <c r="R527" s="215">
        <f>Q527*H527</f>
        <v>0.017545</v>
      </c>
      <c r="S527" s="215">
        <v>0</v>
      </c>
      <c r="T527" s="216">
        <f>S527*H527</f>
        <v>0</v>
      </c>
      <c r="AR527" s="25" t="s">
        <v>403</v>
      </c>
      <c r="AT527" s="25" t="s">
        <v>233</v>
      </c>
      <c r="AU527" s="25" t="s">
        <v>79</v>
      </c>
      <c r="AY527" s="25" t="s">
        <v>195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25" t="s">
        <v>77</v>
      </c>
      <c r="BK527" s="217">
        <f>ROUND(I527*H527,2)</f>
        <v>0</v>
      </c>
      <c r="BL527" s="25" t="s">
        <v>301</v>
      </c>
      <c r="BM527" s="25" t="s">
        <v>1296</v>
      </c>
    </row>
    <row r="528" spans="2:47" s="1" customFormat="1" ht="13.5">
      <c r="B528" s="42"/>
      <c r="C528" s="64"/>
      <c r="D528" s="218" t="s">
        <v>205</v>
      </c>
      <c r="E528" s="64"/>
      <c r="F528" s="219" t="s">
        <v>1297</v>
      </c>
      <c r="G528" s="64"/>
      <c r="H528" s="64"/>
      <c r="I528" s="174"/>
      <c r="J528" s="64"/>
      <c r="K528" s="64"/>
      <c r="L528" s="62"/>
      <c r="M528" s="220"/>
      <c r="N528" s="43"/>
      <c r="O528" s="43"/>
      <c r="P528" s="43"/>
      <c r="Q528" s="43"/>
      <c r="R528" s="43"/>
      <c r="S528" s="43"/>
      <c r="T528" s="79"/>
      <c r="AT528" s="25" t="s">
        <v>205</v>
      </c>
      <c r="AU528" s="25" t="s">
        <v>79</v>
      </c>
    </row>
    <row r="529" spans="2:51" s="13" customFormat="1" ht="13.5">
      <c r="B529" s="232"/>
      <c r="C529" s="233"/>
      <c r="D529" s="245" t="s">
        <v>207</v>
      </c>
      <c r="E529" s="233"/>
      <c r="F529" s="257" t="s">
        <v>1298</v>
      </c>
      <c r="G529" s="233"/>
      <c r="H529" s="258">
        <v>159.5</v>
      </c>
      <c r="I529" s="237"/>
      <c r="J529" s="233"/>
      <c r="K529" s="233"/>
      <c r="L529" s="238"/>
      <c r="M529" s="239"/>
      <c r="N529" s="240"/>
      <c r="O529" s="240"/>
      <c r="P529" s="240"/>
      <c r="Q529" s="240"/>
      <c r="R529" s="240"/>
      <c r="S529" s="240"/>
      <c r="T529" s="241"/>
      <c r="AT529" s="242" t="s">
        <v>207</v>
      </c>
      <c r="AU529" s="242" t="s">
        <v>79</v>
      </c>
      <c r="AV529" s="13" t="s">
        <v>79</v>
      </c>
      <c r="AW529" s="13" t="s">
        <v>6</v>
      </c>
      <c r="AX529" s="13" t="s">
        <v>77</v>
      </c>
      <c r="AY529" s="242" t="s">
        <v>195</v>
      </c>
    </row>
    <row r="530" spans="2:65" s="1" customFormat="1" ht="22.5" customHeight="1">
      <c r="B530" s="42"/>
      <c r="C530" s="206" t="s">
        <v>1299</v>
      </c>
      <c r="D530" s="206" t="s">
        <v>198</v>
      </c>
      <c r="E530" s="207" t="s">
        <v>1300</v>
      </c>
      <c r="F530" s="208" t="s">
        <v>1301</v>
      </c>
      <c r="G530" s="209" t="s">
        <v>214</v>
      </c>
      <c r="H530" s="210">
        <v>25</v>
      </c>
      <c r="I530" s="211"/>
      <c r="J530" s="212">
        <f>ROUND(I530*H530,2)</f>
        <v>0</v>
      </c>
      <c r="K530" s="208" t="s">
        <v>21</v>
      </c>
      <c r="L530" s="62"/>
      <c r="M530" s="213" t="s">
        <v>21</v>
      </c>
      <c r="N530" s="214" t="s">
        <v>41</v>
      </c>
      <c r="O530" s="43"/>
      <c r="P530" s="215">
        <f>O530*H530</f>
        <v>0</v>
      </c>
      <c r="Q530" s="215">
        <v>0</v>
      </c>
      <c r="R530" s="215">
        <f>Q530*H530</f>
        <v>0</v>
      </c>
      <c r="S530" s="215">
        <v>0</v>
      </c>
      <c r="T530" s="216">
        <f>S530*H530</f>
        <v>0</v>
      </c>
      <c r="AR530" s="25" t="s">
        <v>301</v>
      </c>
      <c r="AT530" s="25" t="s">
        <v>198</v>
      </c>
      <c r="AU530" s="25" t="s">
        <v>79</v>
      </c>
      <c r="AY530" s="25" t="s">
        <v>195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25" t="s">
        <v>77</v>
      </c>
      <c r="BK530" s="217">
        <f>ROUND(I530*H530,2)</f>
        <v>0</v>
      </c>
      <c r="BL530" s="25" t="s">
        <v>301</v>
      </c>
      <c r="BM530" s="25" t="s">
        <v>1302</v>
      </c>
    </row>
    <row r="531" spans="2:47" s="1" customFormat="1" ht="13.5">
      <c r="B531" s="42"/>
      <c r="C531" s="64"/>
      <c r="D531" s="245" t="s">
        <v>205</v>
      </c>
      <c r="E531" s="64"/>
      <c r="F531" s="255" t="s">
        <v>1301</v>
      </c>
      <c r="G531" s="64"/>
      <c r="H531" s="64"/>
      <c r="I531" s="174"/>
      <c r="J531" s="64"/>
      <c r="K531" s="64"/>
      <c r="L531" s="62"/>
      <c r="M531" s="220"/>
      <c r="N531" s="43"/>
      <c r="O531" s="43"/>
      <c r="P531" s="43"/>
      <c r="Q531" s="43"/>
      <c r="R531" s="43"/>
      <c r="S531" s="43"/>
      <c r="T531" s="79"/>
      <c r="AT531" s="25" t="s">
        <v>205</v>
      </c>
      <c r="AU531" s="25" t="s">
        <v>79</v>
      </c>
    </row>
    <row r="532" spans="2:65" s="1" customFormat="1" ht="22.5" customHeight="1">
      <c r="B532" s="42"/>
      <c r="C532" s="206" t="s">
        <v>1303</v>
      </c>
      <c r="D532" s="206" t="s">
        <v>198</v>
      </c>
      <c r="E532" s="207" t="s">
        <v>1304</v>
      </c>
      <c r="F532" s="208" t="s">
        <v>1305</v>
      </c>
      <c r="G532" s="209" t="s">
        <v>616</v>
      </c>
      <c r="H532" s="210">
        <v>1</v>
      </c>
      <c r="I532" s="211"/>
      <c r="J532" s="212">
        <f>ROUND(I532*H532,2)</f>
        <v>0</v>
      </c>
      <c r="K532" s="208" t="s">
        <v>21</v>
      </c>
      <c r="L532" s="62"/>
      <c r="M532" s="213" t="s">
        <v>21</v>
      </c>
      <c r="N532" s="214" t="s">
        <v>41</v>
      </c>
      <c r="O532" s="43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AR532" s="25" t="s">
        <v>301</v>
      </c>
      <c r="AT532" s="25" t="s">
        <v>198</v>
      </c>
      <c r="AU532" s="25" t="s">
        <v>79</v>
      </c>
      <c r="AY532" s="25" t="s">
        <v>195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25" t="s">
        <v>77</v>
      </c>
      <c r="BK532" s="217">
        <f>ROUND(I532*H532,2)</f>
        <v>0</v>
      </c>
      <c r="BL532" s="25" t="s">
        <v>301</v>
      </c>
      <c r="BM532" s="25" t="s">
        <v>1306</v>
      </c>
    </row>
    <row r="533" spans="2:47" s="1" customFormat="1" ht="13.5">
      <c r="B533" s="42"/>
      <c r="C533" s="64"/>
      <c r="D533" s="245" t="s">
        <v>205</v>
      </c>
      <c r="E533" s="64"/>
      <c r="F533" s="255" t="s">
        <v>1305</v>
      </c>
      <c r="G533" s="64"/>
      <c r="H533" s="64"/>
      <c r="I533" s="174"/>
      <c r="J533" s="64"/>
      <c r="K533" s="64"/>
      <c r="L533" s="62"/>
      <c r="M533" s="220"/>
      <c r="N533" s="43"/>
      <c r="O533" s="43"/>
      <c r="P533" s="43"/>
      <c r="Q533" s="43"/>
      <c r="R533" s="43"/>
      <c r="S533" s="43"/>
      <c r="T533" s="79"/>
      <c r="AT533" s="25" t="s">
        <v>205</v>
      </c>
      <c r="AU533" s="25" t="s">
        <v>79</v>
      </c>
    </row>
    <row r="534" spans="2:65" s="1" customFormat="1" ht="31.5" customHeight="1">
      <c r="B534" s="42"/>
      <c r="C534" s="206" t="s">
        <v>1307</v>
      </c>
      <c r="D534" s="206" t="s">
        <v>198</v>
      </c>
      <c r="E534" s="207" t="s">
        <v>1308</v>
      </c>
      <c r="F534" s="208" t="s">
        <v>1309</v>
      </c>
      <c r="G534" s="209" t="s">
        <v>250</v>
      </c>
      <c r="H534" s="210">
        <v>2.489</v>
      </c>
      <c r="I534" s="211"/>
      <c r="J534" s="212">
        <f>ROUND(I534*H534,2)</f>
        <v>0</v>
      </c>
      <c r="K534" s="208" t="s">
        <v>21</v>
      </c>
      <c r="L534" s="62"/>
      <c r="M534" s="213" t="s">
        <v>21</v>
      </c>
      <c r="N534" s="214" t="s">
        <v>41</v>
      </c>
      <c r="O534" s="43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AR534" s="25" t="s">
        <v>301</v>
      </c>
      <c r="AT534" s="25" t="s">
        <v>198</v>
      </c>
      <c r="AU534" s="25" t="s">
        <v>79</v>
      </c>
      <c r="AY534" s="25" t="s">
        <v>195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25" t="s">
        <v>77</v>
      </c>
      <c r="BK534" s="217">
        <f>ROUND(I534*H534,2)</f>
        <v>0</v>
      </c>
      <c r="BL534" s="25" t="s">
        <v>301</v>
      </c>
      <c r="BM534" s="25" t="s">
        <v>1310</v>
      </c>
    </row>
    <row r="535" spans="2:47" s="1" customFormat="1" ht="27">
      <c r="B535" s="42"/>
      <c r="C535" s="64"/>
      <c r="D535" s="218" t="s">
        <v>205</v>
      </c>
      <c r="E535" s="64"/>
      <c r="F535" s="219" t="s">
        <v>1309</v>
      </c>
      <c r="G535" s="64"/>
      <c r="H535" s="64"/>
      <c r="I535" s="174"/>
      <c r="J535" s="64"/>
      <c r="K535" s="64"/>
      <c r="L535" s="62"/>
      <c r="M535" s="220"/>
      <c r="N535" s="43"/>
      <c r="O535" s="43"/>
      <c r="P535" s="43"/>
      <c r="Q535" s="43"/>
      <c r="R535" s="43"/>
      <c r="S535" s="43"/>
      <c r="T535" s="79"/>
      <c r="AT535" s="25" t="s">
        <v>205</v>
      </c>
      <c r="AU535" s="25" t="s">
        <v>79</v>
      </c>
    </row>
    <row r="536" spans="2:51" s="13" customFormat="1" ht="13.5">
      <c r="B536" s="232"/>
      <c r="C536" s="233"/>
      <c r="D536" s="245" t="s">
        <v>207</v>
      </c>
      <c r="E536" s="256" t="s">
        <v>21</v>
      </c>
      <c r="F536" s="257" t="s">
        <v>1311</v>
      </c>
      <c r="G536" s="233"/>
      <c r="H536" s="258">
        <v>2.489</v>
      </c>
      <c r="I536" s="237"/>
      <c r="J536" s="233"/>
      <c r="K536" s="233"/>
      <c r="L536" s="238"/>
      <c r="M536" s="239"/>
      <c r="N536" s="240"/>
      <c r="O536" s="240"/>
      <c r="P536" s="240"/>
      <c r="Q536" s="240"/>
      <c r="R536" s="240"/>
      <c r="S536" s="240"/>
      <c r="T536" s="241"/>
      <c r="AT536" s="242" t="s">
        <v>207</v>
      </c>
      <c r="AU536" s="242" t="s">
        <v>79</v>
      </c>
      <c r="AV536" s="13" t="s">
        <v>79</v>
      </c>
      <c r="AW536" s="13" t="s">
        <v>33</v>
      </c>
      <c r="AX536" s="13" t="s">
        <v>77</v>
      </c>
      <c r="AY536" s="242" t="s">
        <v>195</v>
      </c>
    </row>
    <row r="537" spans="2:65" s="1" customFormat="1" ht="22.5" customHeight="1">
      <c r="B537" s="42"/>
      <c r="C537" s="206" t="s">
        <v>1312</v>
      </c>
      <c r="D537" s="206" t="s">
        <v>198</v>
      </c>
      <c r="E537" s="207" t="s">
        <v>1313</v>
      </c>
      <c r="F537" s="208" t="s">
        <v>1314</v>
      </c>
      <c r="G537" s="209" t="s">
        <v>539</v>
      </c>
      <c r="H537" s="284"/>
      <c r="I537" s="211"/>
      <c r="J537" s="212">
        <f>ROUND(I537*H537,2)</f>
        <v>0</v>
      </c>
      <c r="K537" s="208" t="s">
        <v>202</v>
      </c>
      <c r="L537" s="62"/>
      <c r="M537" s="213" t="s">
        <v>21</v>
      </c>
      <c r="N537" s="214" t="s">
        <v>41</v>
      </c>
      <c r="O537" s="43"/>
      <c r="P537" s="215">
        <f>O537*H537</f>
        <v>0</v>
      </c>
      <c r="Q537" s="215">
        <v>0</v>
      </c>
      <c r="R537" s="215">
        <f>Q537*H537</f>
        <v>0</v>
      </c>
      <c r="S537" s="215">
        <v>0</v>
      </c>
      <c r="T537" s="216">
        <f>S537*H537</f>
        <v>0</v>
      </c>
      <c r="AR537" s="25" t="s">
        <v>301</v>
      </c>
      <c r="AT537" s="25" t="s">
        <v>198</v>
      </c>
      <c r="AU537" s="25" t="s">
        <v>79</v>
      </c>
      <c r="AY537" s="25" t="s">
        <v>195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25" t="s">
        <v>77</v>
      </c>
      <c r="BK537" s="217">
        <f>ROUND(I537*H537,2)</f>
        <v>0</v>
      </c>
      <c r="BL537" s="25" t="s">
        <v>301</v>
      </c>
      <c r="BM537" s="25" t="s">
        <v>1315</v>
      </c>
    </row>
    <row r="538" spans="2:47" s="1" customFormat="1" ht="27">
      <c r="B538" s="42"/>
      <c r="C538" s="64"/>
      <c r="D538" s="218" t="s">
        <v>205</v>
      </c>
      <c r="E538" s="64"/>
      <c r="F538" s="219" t="s">
        <v>1316</v>
      </c>
      <c r="G538" s="64"/>
      <c r="H538" s="64"/>
      <c r="I538" s="174"/>
      <c r="J538" s="64"/>
      <c r="K538" s="64"/>
      <c r="L538" s="62"/>
      <c r="M538" s="220"/>
      <c r="N538" s="43"/>
      <c r="O538" s="43"/>
      <c r="P538" s="43"/>
      <c r="Q538" s="43"/>
      <c r="R538" s="43"/>
      <c r="S538" s="43"/>
      <c r="T538" s="79"/>
      <c r="AT538" s="25" t="s">
        <v>205</v>
      </c>
      <c r="AU538" s="25" t="s">
        <v>79</v>
      </c>
    </row>
    <row r="539" spans="2:63" s="11" customFormat="1" ht="29.85" customHeight="1">
      <c r="B539" s="189"/>
      <c r="C539" s="190"/>
      <c r="D539" s="203" t="s">
        <v>69</v>
      </c>
      <c r="E539" s="204" t="s">
        <v>513</v>
      </c>
      <c r="F539" s="204" t="s">
        <v>514</v>
      </c>
      <c r="G539" s="190"/>
      <c r="H539" s="190"/>
      <c r="I539" s="193"/>
      <c r="J539" s="205">
        <f>BK539</f>
        <v>0</v>
      </c>
      <c r="K539" s="190"/>
      <c r="L539" s="195"/>
      <c r="M539" s="196"/>
      <c r="N539" s="197"/>
      <c r="O539" s="197"/>
      <c r="P539" s="198">
        <f>SUM(P540:P541)</f>
        <v>0</v>
      </c>
      <c r="Q539" s="197"/>
      <c r="R539" s="198">
        <f>SUM(R540:R541)</f>
        <v>0</v>
      </c>
      <c r="S539" s="197"/>
      <c r="T539" s="199">
        <f>SUM(T540:T541)</f>
        <v>0</v>
      </c>
      <c r="AR539" s="200" t="s">
        <v>79</v>
      </c>
      <c r="AT539" s="201" t="s">
        <v>69</v>
      </c>
      <c r="AU539" s="201" t="s">
        <v>77</v>
      </c>
      <c r="AY539" s="200" t="s">
        <v>195</v>
      </c>
      <c r="BK539" s="202">
        <f>SUM(BK540:BK541)</f>
        <v>0</v>
      </c>
    </row>
    <row r="540" spans="2:65" s="1" customFormat="1" ht="31.5" customHeight="1">
      <c r="B540" s="42"/>
      <c r="C540" s="206" t="s">
        <v>1317</v>
      </c>
      <c r="D540" s="206" t="s">
        <v>198</v>
      </c>
      <c r="E540" s="207" t="s">
        <v>1318</v>
      </c>
      <c r="F540" s="208" t="s">
        <v>1319</v>
      </c>
      <c r="G540" s="209" t="s">
        <v>214</v>
      </c>
      <c r="H540" s="210">
        <v>1</v>
      </c>
      <c r="I540" s="211"/>
      <c r="J540" s="212">
        <f>ROUND(I540*H540,2)</f>
        <v>0</v>
      </c>
      <c r="K540" s="208" t="s">
        <v>21</v>
      </c>
      <c r="L540" s="62"/>
      <c r="M540" s="213" t="s">
        <v>21</v>
      </c>
      <c r="N540" s="214" t="s">
        <v>41</v>
      </c>
      <c r="O540" s="43"/>
      <c r="P540" s="215">
        <f>O540*H540</f>
        <v>0</v>
      </c>
      <c r="Q540" s="215">
        <v>0</v>
      </c>
      <c r="R540" s="215">
        <f>Q540*H540</f>
        <v>0</v>
      </c>
      <c r="S540" s="215">
        <v>0</v>
      </c>
      <c r="T540" s="216">
        <f>S540*H540</f>
        <v>0</v>
      </c>
      <c r="AR540" s="25" t="s">
        <v>301</v>
      </c>
      <c r="AT540" s="25" t="s">
        <v>198</v>
      </c>
      <c r="AU540" s="25" t="s">
        <v>79</v>
      </c>
      <c r="AY540" s="25" t="s">
        <v>195</v>
      </c>
      <c r="BE540" s="217">
        <f>IF(N540="základní",J540,0)</f>
        <v>0</v>
      </c>
      <c r="BF540" s="217">
        <f>IF(N540="snížená",J540,0)</f>
        <v>0</v>
      </c>
      <c r="BG540" s="217">
        <f>IF(N540="zákl. přenesená",J540,0)</f>
        <v>0</v>
      </c>
      <c r="BH540" s="217">
        <f>IF(N540="sníž. přenesená",J540,0)</f>
        <v>0</v>
      </c>
      <c r="BI540" s="217">
        <f>IF(N540="nulová",J540,0)</f>
        <v>0</v>
      </c>
      <c r="BJ540" s="25" t="s">
        <v>77</v>
      </c>
      <c r="BK540" s="217">
        <f>ROUND(I540*H540,2)</f>
        <v>0</v>
      </c>
      <c r="BL540" s="25" t="s">
        <v>301</v>
      </c>
      <c r="BM540" s="25" t="s">
        <v>1320</v>
      </c>
    </row>
    <row r="541" spans="2:47" s="1" customFormat="1" ht="13.5">
      <c r="B541" s="42"/>
      <c r="C541" s="64"/>
      <c r="D541" s="218" t="s">
        <v>205</v>
      </c>
      <c r="E541" s="64"/>
      <c r="F541" s="219" t="s">
        <v>1319</v>
      </c>
      <c r="G541" s="64"/>
      <c r="H541" s="64"/>
      <c r="I541" s="174"/>
      <c r="J541" s="64"/>
      <c r="K541" s="64"/>
      <c r="L541" s="62"/>
      <c r="M541" s="220"/>
      <c r="N541" s="43"/>
      <c r="O541" s="43"/>
      <c r="P541" s="43"/>
      <c r="Q541" s="43"/>
      <c r="R541" s="43"/>
      <c r="S541" s="43"/>
      <c r="T541" s="79"/>
      <c r="AT541" s="25" t="s">
        <v>205</v>
      </c>
      <c r="AU541" s="25" t="s">
        <v>79</v>
      </c>
    </row>
    <row r="542" spans="2:63" s="11" customFormat="1" ht="29.85" customHeight="1">
      <c r="B542" s="189"/>
      <c r="C542" s="190"/>
      <c r="D542" s="203" t="s">
        <v>69</v>
      </c>
      <c r="E542" s="204" t="s">
        <v>1321</v>
      </c>
      <c r="F542" s="204" t="s">
        <v>1322</v>
      </c>
      <c r="G542" s="190"/>
      <c r="H542" s="190"/>
      <c r="I542" s="193"/>
      <c r="J542" s="205">
        <f>BK542</f>
        <v>0</v>
      </c>
      <c r="K542" s="190"/>
      <c r="L542" s="195"/>
      <c r="M542" s="196"/>
      <c r="N542" s="197"/>
      <c r="O542" s="197"/>
      <c r="P542" s="198">
        <f>SUM(P543:P547)</f>
        <v>0</v>
      </c>
      <c r="Q542" s="197"/>
      <c r="R542" s="198">
        <f>SUM(R543:R547)</f>
        <v>0</v>
      </c>
      <c r="S542" s="197"/>
      <c r="T542" s="199">
        <f>SUM(T543:T547)</f>
        <v>3.267</v>
      </c>
      <c r="AR542" s="200" t="s">
        <v>79</v>
      </c>
      <c r="AT542" s="201" t="s">
        <v>69</v>
      </c>
      <c r="AU542" s="201" t="s">
        <v>77</v>
      </c>
      <c r="AY542" s="200" t="s">
        <v>195</v>
      </c>
      <c r="BK542" s="202">
        <f>SUM(BK543:BK547)</f>
        <v>0</v>
      </c>
    </row>
    <row r="543" spans="2:65" s="1" customFormat="1" ht="22.5" customHeight="1">
      <c r="B543" s="42"/>
      <c r="C543" s="206" t="s">
        <v>1323</v>
      </c>
      <c r="D543" s="206" t="s">
        <v>198</v>
      </c>
      <c r="E543" s="207" t="s">
        <v>1324</v>
      </c>
      <c r="F543" s="208" t="s">
        <v>1325</v>
      </c>
      <c r="G543" s="209" t="s">
        <v>250</v>
      </c>
      <c r="H543" s="210">
        <v>121</v>
      </c>
      <c r="I543" s="211"/>
      <c r="J543" s="212">
        <f>ROUND(I543*H543,2)</f>
        <v>0</v>
      </c>
      <c r="K543" s="208" t="s">
        <v>202</v>
      </c>
      <c r="L543" s="62"/>
      <c r="M543" s="213" t="s">
        <v>21</v>
      </c>
      <c r="N543" s="214" t="s">
        <v>41</v>
      </c>
      <c r="O543" s="43"/>
      <c r="P543" s="215">
        <f>O543*H543</f>
        <v>0</v>
      </c>
      <c r="Q543" s="215">
        <v>0</v>
      </c>
      <c r="R543" s="215">
        <f>Q543*H543</f>
        <v>0</v>
      </c>
      <c r="S543" s="215">
        <v>0.027</v>
      </c>
      <c r="T543" s="216">
        <f>S543*H543</f>
        <v>3.267</v>
      </c>
      <c r="AR543" s="25" t="s">
        <v>301</v>
      </c>
      <c r="AT543" s="25" t="s">
        <v>198</v>
      </c>
      <c r="AU543" s="25" t="s">
        <v>79</v>
      </c>
      <c r="AY543" s="25" t="s">
        <v>195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77</v>
      </c>
      <c r="BK543" s="217">
        <f>ROUND(I543*H543,2)</f>
        <v>0</v>
      </c>
      <c r="BL543" s="25" t="s">
        <v>301</v>
      </c>
      <c r="BM543" s="25" t="s">
        <v>1326</v>
      </c>
    </row>
    <row r="544" spans="2:47" s="1" customFormat="1" ht="13.5">
      <c r="B544" s="42"/>
      <c r="C544" s="64"/>
      <c r="D544" s="218" t="s">
        <v>205</v>
      </c>
      <c r="E544" s="64"/>
      <c r="F544" s="219" t="s">
        <v>1327</v>
      </c>
      <c r="G544" s="64"/>
      <c r="H544" s="64"/>
      <c r="I544" s="174"/>
      <c r="J544" s="64"/>
      <c r="K544" s="64"/>
      <c r="L544" s="62"/>
      <c r="M544" s="220"/>
      <c r="N544" s="43"/>
      <c r="O544" s="43"/>
      <c r="P544" s="43"/>
      <c r="Q544" s="43"/>
      <c r="R544" s="43"/>
      <c r="S544" s="43"/>
      <c r="T544" s="79"/>
      <c r="AT544" s="25" t="s">
        <v>205</v>
      </c>
      <c r="AU544" s="25" t="s">
        <v>79</v>
      </c>
    </row>
    <row r="545" spans="2:47" s="1" customFormat="1" ht="27">
      <c r="B545" s="42"/>
      <c r="C545" s="64"/>
      <c r="D545" s="218" t="s">
        <v>226</v>
      </c>
      <c r="E545" s="64"/>
      <c r="F545" s="259" t="s">
        <v>1328</v>
      </c>
      <c r="G545" s="64"/>
      <c r="H545" s="64"/>
      <c r="I545" s="174"/>
      <c r="J545" s="64"/>
      <c r="K545" s="64"/>
      <c r="L545" s="62"/>
      <c r="M545" s="220"/>
      <c r="N545" s="43"/>
      <c r="O545" s="43"/>
      <c r="P545" s="43"/>
      <c r="Q545" s="43"/>
      <c r="R545" s="43"/>
      <c r="S545" s="43"/>
      <c r="T545" s="79"/>
      <c r="AT545" s="25" t="s">
        <v>226</v>
      </c>
      <c r="AU545" s="25" t="s">
        <v>79</v>
      </c>
    </row>
    <row r="546" spans="2:51" s="12" customFormat="1" ht="13.5">
      <c r="B546" s="221"/>
      <c r="C546" s="222"/>
      <c r="D546" s="218" t="s">
        <v>207</v>
      </c>
      <c r="E546" s="223" t="s">
        <v>21</v>
      </c>
      <c r="F546" s="224" t="s">
        <v>1067</v>
      </c>
      <c r="G546" s="222"/>
      <c r="H546" s="225" t="s">
        <v>21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207</v>
      </c>
      <c r="AU546" s="231" t="s">
        <v>79</v>
      </c>
      <c r="AV546" s="12" t="s">
        <v>77</v>
      </c>
      <c r="AW546" s="12" t="s">
        <v>33</v>
      </c>
      <c r="AX546" s="12" t="s">
        <v>70</v>
      </c>
      <c r="AY546" s="231" t="s">
        <v>195</v>
      </c>
    </row>
    <row r="547" spans="2:51" s="13" customFormat="1" ht="13.5">
      <c r="B547" s="232"/>
      <c r="C547" s="233"/>
      <c r="D547" s="218" t="s">
        <v>207</v>
      </c>
      <c r="E547" s="234" t="s">
        <v>21</v>
      </c>
      <c r="F547" s="235" t="s">
        <v>1329</v>
      </c>
      <c r="G547" s="233"/>
      <c r="H547" s="236">
        <v>121</v>
      </c>
      <c r="I547" s="237"/>
      <c r="J547" s="233"/>
      <c r="K547" s="233"/>
      <c r="L547" s="238"/>
      <c r="M547" s="239"/>
      <c r="N547" s="240"/>
      <c r="O547" s="240"/>
      <c r="P547" s="240"/>
      <c r="Q547" s="240"/>
      <c r="R547" s="240"/>
      <c r="S547" s="240"/>
      <c r="T547" s="241"/>
      <c r="AT547" s="242" t="s">
        <v>207</v>
      </c>
      <c r="AU547" s="242" t="s">
        <v>79</v>
      </c>
      <c r="AV547" s="13" t="s">
        <v>79</v>
      </c>
      <c r="AW547" s="13" t="s">
        <v>33</v>
      </c>
      <c r="AX547" s="13" t="s">
        <v>77</v>
      </c>
      <c r="AY547" s="242" t="s">
        <v>195</v>
      </c>
    </row>
    <row r="548" spans="2:63" s="11" customFormat="1" ht="29.85" customHeight="1">
      <c r="B548" s="189"/>
      <c r="C548" s="190"/>
      <c r="D548" s="203" t="s">
        <v>69</v>
      </c>
      <c r="E548" s="204" t="s">
        <v>542</v>
      </c>
      <c r="F548" s="204" t="s">
        <v>543</v>
      </c>
      <c r="G548" s="190"/>
      <c r="H548" s="190"/>
      <c r="I548" s="193"/>
      <c r="J548" s="205">
        <f>BK548</f>
        <v>0</v>
      </c>
      <c r="K548" s="190"/>
      <c r="L548" s="195"/>
      <c r="M548" s="196"/>
      <c r="N548" s="197"/>
      <c r="O548" s="197"/>
      <c r="P548" s="198">
        <f>SUM(P549:P609)</f>
        <v>0</v>
      </c>
      <c r="Q548" s="197"/>
      <c r="R548" s="198">
        <f>SUM(R549:R609)</f>
        <v>8.6083678</v>
      </c>
      <c r="S548" s="197"/>
      <c r="T548" s="199">
        <f>SUM(T549:T609)</f>
        <v>0</v>
      </c>
      <c r="AR548" s="200" t="s">
        <v>79</v>
      </c>
      <c r="AT548" s="201" t="s">
        <v>69</v>
      </c>
      <c r="AU548" s="201" t="s">
        <v>77</v>
      </c>
      <c r="AY548" s="200" t="s">
        <v>195</v>
      </c>
      <c r="BK548" s="202">
        <f>SUM(BK549:BK609)</f>
        <v>0</v>
      </c>
    </row>
    <row r="549" spans="2:65" s="1" customFormat="1" ht="22.5" customHeight="1">
      <c r="B549" s="42"/>
      <c r="C549" s="206" t="s">
        <v>1330</v>
      </c>
      <c r="D549" s="206" t="s">
        <v>198</v>
      </c>
      <c r="E549" s="207" t="s">
        <v>1331</v>
      </c>
      <c r="F549" s="208" t="s">
        <v>1332</v>
      </c>
      <c r="G549" s="209" t="s">
        <v>351</v>
      </c>
      <c r="H549" s="210">
        <v>39</v>
      </c>
      <c r="I549" s="211"/>
      <c r="J549" s="212">
        <f>ROUND(I549*H549,2)</f>
        <v>0</v>
      </c>
      <c r="K549" s="208" t="s">
        <v>202</v>
      </c>
      <c r="L549" s="62"/>
      <c r="M549" s="213" t="s">
        <v>21</v>
      </c>
      <c r="N549" s="214" t="s">
        <v>41</v>
      </c>
      <c r="O549" s="43"/>
      <c r="P549" s="215">
        <f>O549*H549</f>
        <v>0</v>
      </c>
      <c r="Q549" s="215">
        <v>0.00091</v>
      </c>
      <c r="R549" s="215">
        <f>Q549*H549</f>
        <v>0.03549</v>
      </c>
      <c r="S549" s="215">
        <v>0</v>
      </c>
      <c r="T549" s="216">
        <f>S549*H549</f>
        <v>0</v>
      </c>
      <c r="AR549" s="25" t="s">
        <v>301</v>
      </c>
      <c r="AT549" s="25" t="s">
        <v>198</v>
      </c>
      <c r="AU549" s="25" t="s">
        <v>79</v>
      </c>
      <c r="AY549" s="25" t="s">
        <v>195</v>
      </c>
      <c r="BE549" s="217">
        <f>IF(N549="základní",J549,0)</f>
        <v>0</v>
      </c>
      <c r="BF549" s="217">
        <f>IF(N549="snížená",J549,0)</f>
        <v>0</v>
      </c>
      <c r="BG549" s="217">
        <f>IF(N549="zákl. přenesená",J549,0)</f>
        <v>0</v>
      </c>
      <c r="BH549" s="217">
        <f>IF(N549="sníž. přenesená",J549,0)</f>
        <v>0</v>
      </c>
      <c r="BI549" s="217">
        <f>IF(N549="nulová",J549,0)</f>
        <v>0</v>
      </c>
      <c r="BJ549" s="25" t="s">
        <v>77</v>
      </c>
      <c r="BK549" s="217">
        <f>ROUND(I549*H549,2)</f>
        <v>0</v>
      </c>
      <c r="BL549" s="25" t="s">
        <v>301</v>
      </c>
      <c r="BM549" s="25" t="s">
        <v>1333</v>
      </c>
    </row>
    <row r="550" spans="2:47" s="1" customFormat="1" ht="27">
      <c r="B550" s="42"/>
      <c r="C550" s="64"/>
      <c r="D550" s="218" t="s">
        <v>205</v>
      </c>
      <c r="E550" s="64"/>
      <c r="F550" s="219" t="s">
        <v>1334</v>
      </c>
      <c r="G550" s="64"/>
      <c r="H550" s="64"/>
      <c r="I550" s="174"/>
      <c r="J550" s="64"/>
      <c r="K550" s="64"/>
      <c r="L550" s="62"/>
      <c r="M550" s="220"/>
      <c r="N550" s="43"/>
      <c r="O550" s="43"/>
      <c r="P550" s="43"/>
      <c r="Q550" s="43"/>
      <c r="R550" s="43"/>
      <c r="S550" s="43"/>
      <c r="T550" s="79"/>
      <c r="AT550" s="25" t="s">
        <v>205</v>
      </c>
      <c r="AU550" s="25" t="s">
        <v>79</v>
      </c>
    </row>
    <row r="551" spans="2:51" s="13" customFormat="1" ht="13.5">
      <c r="B551" s="232"/>
      <c r="C551" s="233"/>
      <c r="D551" s="245" t="s">
        <v>207</v>
      </c>
      <c r="E551" s="256" t="s">
        <v>21</v>
      </c>
      <c r="F551" s="257" t="s">
        <v>445</v>
      </c>
      <c r="G551" s="233"/>
      <c r="H551" s="258">
        <v>39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AT551" s="242" t="s">
        <v>207</v>
      </c>
      <c r="AU551" s="242" t="s">
        <v>79</v>
      </c>
      <c r="AV551" s="13" t="s">
        <v>79</v>
      </c>
      <c r="AW551" s="13" t="s">
        <v>33</v>
      </c>
      <c r="AX551" s="13" t="s">
        <v>77</v>
      </c>
      <c r="AY551" s="242" t="s">
        <v>195</v>
      </c>
    </row>
    <row r="552" spans="2:65" s="1" customFormat="1" ht="22.5" customHeight="1">
      <c r="B552" s="42"/>
      <c r="C552" s="206" t="s">
        <v>1335</v>
      </c>
      <c r="D552" s="206" t="s">
        <v>198</v>
      </c>
      <c r="E552" s="207" t="s">
        <v>1336</v>
      </c>
      <c r="F552" s="208" t="s">
        <v>1337</v>
      </c>
      <c r="G552" s="209" t="s">
        <v>250</v>
      </c>
      <c r="H552" s="210">
        <v>192.188</v>
      </c>
      <c r="I552" s="211"/>
      <c r="J552" s="212">
        <f>ROUND(I552*H552,2)</f>
        <v>0</v>
      </c>
      <c r="K552" s="208" t="s">
        <v>202</v>
      </c>
      <c r="L552" s="62"/>
      <c r="M552" s="213" t="s">
        <v>21</v>
      </c>
      <c r="N552" s="214" t="s">
        <v>41</v>
      </c>
      <c r="O552" s="43"/>
      <c r="P552" s="215">
        <f>O552*H552</f>
        <v>0</v>
      </c>
      <c r="Q552" s="215">
        <v>0.0002</v>
      </c>
      <c r="R552" s="215">
        <f>Q552*H552</f>
        <v>0.0384376</v>
      </c>
      <c r="S552" s="215">
        <v>0</v>
      </c>
      <c r="T552" s="216">
        <f>S552*H552</f>
        <v>0</v>
      </c>
      <c r="AR552" s="25" t="s">
        <v>301</v>
      </c>
      <c r="AT552" s="25" t="s">
        <v>198</v>
      </c>
      <c r="AU552" s="25" t="s">
        <v>79</v>
      </c>
      <c r="AY552" s="25" t="s">
        <v>195</v>
      </c>
      <c r="BE552" s="217">
        <f>IF(N552="základní",J552,0)</f>
        <v>0</v>
      </c>
      <c r="BF552" s="217">
        <f>IF(N552="snížená",J552,0)</f>
        <v>0</v>
      </c>
      <c r="BG552" s="217">
        <f>IF(N552="zákl. přenesená",J552,0)</f>
        <v>0</v>
      </c>
      <c r="BH552" s="217">
        <f>IF(N552="sníž. přenesená",J552,0)</f>
        <v>0</v>
      </c>
      <c r="BI552" s="217">
        <f>IF(N552="nulová",J552,0)</f>
        <v>0</v>
      </c>
      <c r="BJ552" s="25" t="s">
        <v>77</v>
      </c>
      <c r="BK552" s="217">
        <f>ROUND(I552*H552,2)</f>
        <v>0</v>
      </c>
      <c r="BL552" s="25" t="s">
        <v>301</v>
      </c>
      <c r="BM552" s="25" t="s">
        <v>1338</v>
      </c>
    </row>
    <row r="553" spans="2:47" s="1" customFormat="1" ht="27">
      <c r="B553" s="42"/>
      <c r="C553" s="64"/>
      <c r="D553" s="218" t="s">
        <v>205</v>
      </c>
      <c r="E553" s="64"/>
      <c r="F553" s="219" t="s">
        <v>1339</v>
      </c>
      <c r="G553" s="64"/>
      <c r="H553" s="64"/>
      <c r="I553" s="174"/>
      <c r="J553" s="64"/>
      <c r="K553" s="64"/>
      <c r="L553" s="62"/>
      <c r="M553" s="220"/>
      <c r="N553" s="43"/>
      <c r="O553" s="43"/>
      <c r="P553" s="43"/>
      <c r="Q553" s="43"/>
      <c r="R553" s="43"/>
      <c r="S553" s="43"/>
      <c r="T553" s="79"/>
      <c r="AT553" s="25" t="s">
        <v>205</v>
      </c>
      <c r="AU553" s="25" t="s">
        <v>79</v>
      </c>
    </row>
    <row r="554" spans="2:51" s="13" customFormat="1" ht="13.5">
      <c r="B554" s="232"/>
      <c r="C554" s="233"/>
      <c r="D554" s="245" t="s">
        <v>207</v>
      </c>
      <c r="E554" s="256" t="s">
        <v>21</v>
      </c>
      <c r="F554" s="257" t="s">
        <v>1340</v>
      </c>
      <c r="G554" s="233"/>
      <c r="H554" s="258">
        <v>192.188</v>
      </c>
      <c r="I554" s="237"/>
      <c r="J554" s="233"/>
      <c r="K554" s="233"/>
      <c r="L554" s="238"/>
      <c r="M554" s="239"/>
      <c r="N554" s="240"/>
      <c r="O554" s="240"/>
      <c r="P554" s="240"/>
      <c r="Q554" s="240"/>
      <c r="R554" s="240"/>
      <c r="S554" s="240"/>
      <c r="T554" s="241"/>
      <c r="AT554" s="242" t="s">
        <v>207</v>
      </c>
      <c r="AU554" s="242" t="s">
        <v>79</v>
      </c>
      <c r="AV554" s="13" t="s">
        <v>79</v>
      </c>
      <c r="AW554" s="13" t="s">
        <v>33</v>
      </c>
      <c r="AX554" s="13" t="s">
        <v>77</v>
      </c>
      <c r="AY554" s="242" t="s">
        <v>195</v>
      </c>
    </row>
    <row r="555" spans="2:65" s="1" customFormat="1" ht="22.5" customHeight="1">
      <c r="B555" s="42"/>
      <c r="C555" s="206" t="s">
        <v>1341</v>
      </c>
      <c r="D555" s="206" t="s">
        <v>198</v>
      </c>
      <c r="E555" s="207" t="s">
        <v>1342</v>
      </c>
      <c r="F555" s="208" t="s">
        <v>1343</v>
      </c>
      <c r="G555" s="209" t="s">
        <v>351</v>
      </c>
      <c r="H555" s="210">
        <v>83.92</v>
      </c>
      <c r="I555" s="211"/>
      <c r="J555" s="212">
        <f>ROUND(I555*H555,2)</f>
        <v>0</v>
      </c>
      <c r="K555" s="208" t="s">
        <v>202</v>
      </c>
      <c r="L555" s="62"/>
      <c r="M555" s="213" t="s">
        <v>21</v>
      </c>
      <c r="N555" s="214" t="s">
        <v>41</v>
      </c>
      <c r="O555" s="43"/>
      <c r="P555" s="215">
        <f>O555*H555</f>
        <v>0</v>
      </c>
      <c r="Q555" s="215">
        <v>4E-05</v>
      </c>
      <c r="R555" s="215">
        <f>Q555*H555</f>
        <v>0.0033568000000000005</v>
      </c>
      <c r="S555" s="215">
        <v>0</v>
      </c>
      <c r="T555" s="216">
        <f>S555*H555</f>
        <v>0</v>
      </c>
      <c r="AR555" s="25" t="s">
        <v>301</v>
      </c>
      <c r="AT555" s="25" t="s">
        <v>198</v>
      </c>
      <c r="AU555" s="25" t="s">
        <v>79</v>
      </c>
      <c r="AY555" s="25" t="s">
        <v>195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25" t="s">
        <v>77</v>
      </c>
      <c r="BK555" s="217">
        <f>ROUND(I555*H555,2)</f>
        <v>0</v>
      </c>
      <c r="BL555" s="25" t="s">
        <v>301</v>
      </c>
      <c r="BM555" s="25" t="s">
        <v>1344</v>
      </c>
    </row>
    <row r="556" spans="2:47" s="1" customFormat="1" ht="27">
      <c r="B556" s="42"/>
      <c r="C556" s="64"/>
      <c r="D556" s="218" t="s">
        <v>205</v>
      </c>
      <c r="E556" s="64"/>
      <c r="F556" s="219" t="s">
        <v>1345</v>
      </c>
      <c r="G556" s="64"/>
      <c r="H556" s="64"/>
      <c r="I556" s="174"/>
      <c r="J556" s="64"/>
      <c r="K556" s="64"/>
      <c r="L556" s="62"/>
      <c r="M556" s="220"/>
      <c r="N556" s="43"/>
      <c r="O556" s="43"/>
      <c r="P556" s="43"/>
      <c r="Q556" s="43"/>
      <c r="R556" s="43"/>
      <c r="S556" s="43"/>
      <c r="T556" s="79"/>
      <c r="AT556" s="25" t="s">
        <v>205</v>
      </c>
      <c r="AU556" s="25" t="s">
        <v>79</v>
      </c>
    </row>
    <row r="557" spans="2:51" s="12" customFormat="1" ht="13.5">
      <c r="B557" s="221"/>
      <c r="C557" s="222"/>
      <c r="D557" s="218" t="s">
        <v>207</v>
      </c>
      <c r="E557" s="223" t="s">
        <v>21</v>
      </c>
      <c r="F557" s="224" t="s">
        <v>859</v>
      </c>
      <c r="G557" s="222"/>
      <c r="H557" s="225" t="s">
        <v>21</v>
      </c>
      <c r="I557" s="226"/>
      <c r="J557" s="222"/>
      <c r="K557" s="222"/>
      <c r="L557" s="227"/>
      <c r="M557" s="228"/>
      <c r="N557" s="229"/>
      <c r="O557" s="229"/>
      <c r="P557" s="229"/>
      <c r="Q557" s="229"/>
      <c r="R557" s="229"/>
      <c r="S557" s="229"/>
      <c r="T557" s="230"/>
      <c r="AT557" s="231" t="s">
        <v>207</v>
      </c>
      <c r="AU557" s="231" t="s">
        <v>79</v>
      </c>
      <c r="AV557" s="12" t="s">
        <v>77</v>
      </c>
      <c r="AW557" s="12" t="s">
        <v>33</v>
      </c>
      <c r="AX557" s="12" t="s">
        <v>70</v>
      </c>
      <c r="AY557" s="231" t="s">
        <v>195</v>
      </c>
    </row>
    <row r="558" spans="2:51" s="13" customFormat="1" ht="13.5">
      <c r="B558" s="232"/>
      <c r="C558" s="233"/>
      <c r="D558" s="218" t="s">
        <v>207</v>
      </c>
      <c r="E558" s="234" t="s">
        <v>21</v>
      </c>
      <c r="F558" s="235" t="s">
        <v>1346</v>
      </c>
      <c r="G558" s="233"/>
      <c r="H558" s="236">
        <v>83.92</v>
      </c>
      <c r="I558" s="237"/>
      <c r="J558" s="233"/>
      <c r="K558" s="233"/>
      <c r="L558" s="238"/>
      <c r="M558" s="239"/>
      <c r="N558" s="240"/>
      <c r="O558" s="240"/>
      <c r="P558" s="240"/>
      <c r="Q558" s="240"/>
      <c r="R558" s="240"/>
      <c r="S558" s="240"/>
      <c r="T558" s="241"/>
      <c r="AT558" s="242" t="s">
        <v>207</v>
      </c>
      <c r="AU558" s="242" t="s">
        <v>79</v>
      </c>
      <c r="AV558" s="13" t="s">
        <v>79</v>
      </c>
      <c r="AW558" s="13" t="s">
        <v>33</v>
      </c>
      <c r="AX558" s="13" t="s">
        <v>70</v>
      </c>
      <c r="AY558" s="242" t="s">
        <v>195</v>
      </c>
    </row>
    <row r="559" spans="2:51" s="14" customFormat="1" ht="13.5">
      <c r="B559" s="243"/>
      <c r="C559" s="244"/>
      <c r="D559" s="245" t="s">
        <v>207</v>
      </c>
      <c r="E559" s="246" t="s">
        <v>21</v>
      </c>
      <c r="F559" s="247" t="s">
        <v>211</v>
      </c>
      <c r="G559" s="244"/>
      <c r="H559" s="248">
        <v>83.92</v>
      </c>
      <c r="I559" s="249"/>
      <c r="J559" s="244"/>
      <c r="K559" s="244"/>
      <c r="L559" s="250"/>
      <c r="M559" s="251"/>
      <c r="N559" s="252"/>
      <c r="O559" s="252"/>
      <c r="P559" s="252"/>
      <c r="Q559" s="252"/>
      <c r="R559" s="252"/>
      <c r="S559" s="252"/>
      <c r="T559" s="253"/>
      <c r="AT559" s="254" t="s">
        <v>207</v>
      </c>
      <c r="AU559" s="254" t="s">
        <v>79</v>
      </c>
      <c r="AV559" s="14" t="s">
        <v>203</v>
      </c>
      <c r="AW559" s="14" t="s">
        <v>33</v>
      </c>
      <c r="AX559" s="14" t="s">
        <v>77</v>
      </c>
      <c r="AY559" s="254" t="s">
        <v>195</v>
      </c>
    </row>
    <row r="560" spans="2:65" s="1" customFormat="1" ht="31.5" customHeight="1">
      <c r="B560" s="42"/>
      <c r="C560" s="206" t="s">
        <v>1347</v>
      </c>
      <c r="D560" s="206" t="s">
        <v>198</v>
      </c>
      <c r="E560" s="207" t="s">
        <v>1348</v>
      </c>
      <c r="F560" s="208" t="s">
        <v>1349</v>
      </c>
      <c r="G560" s="209" t="s">
        <v>250</v>
      </c>
      <c r="H560" s="210">
        <v>96.094</v>
      </c>
      <c r="I560" s="211"/>
      <c r="J560" s="212">
        <f>ROUND(I560*H560,2)</f>
        <v>0</v>
      </c>
      <c r="K560" s="208" t="s">
        <v>202</v>
      </c>
      <c r="L560" s="62"/>
      <c r="M560" s="213" t="s">
        <v>21</v>
      </c>
      <c r="N560" s="214" t="s">
        <v>41</v>
      </c>
      <c r="O560" s="43"/>
      <c r="P560" s="215">
        <f>O560*H560</f>
        <v>0</v>
      </c>
      <c r="Q560" s="215">
        <v>0.05235</v>
      </c>
      <c r="R560" s="215">
        <f>Q560*H560</f>
        <v>5.0305209</v>
      </c>
      <c r="S560" s="215">
        <v>0</v>
      </c>
      <c r="T560" s="216">
        <f>S560*H560</f>
        <v>0</v>
      </c>
      <c r="AR560" s="25" t="s">
        <v>301</v>
      </c>
      <c r="AT560" s="25" t="s">
        <v>198</v>
      </c>
      <c r="AU560" s="25" t="s">
        <v>79</v>
      </c>
      <c r="AY560" s="25" t="s">
        <v>195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25" t="s">
        <v>77</v>
      </c>
      <c r="BK560" s="217">
        <f>ROUND(I560*H560,2)</f>
        <v>0</v>
      </c>
      <c r="BL560" s="25" t="s">
        <v>301</v>
      </c>
      <c r="BM560" s="25" t="s">
        <v>1350</v>
      </c>
    </row>
    <row r="561" spans="2:47" s="1" customFormat="1" ht="40.5">
      <c r="B561" s="42"/>
      <c r="C561" s="64"/>
      <c r="D561" s="218" t="s">
        <v>205</v>
      </c>
      <c r="E561" s="64"/>
      <c r="F561" s="219" t="s">
        <v>1351</v>
      </c>
      <c r="G561" s="64"/>
      <c r="H561" s="64"/>
      <c r="I561" s="174"/>
      <c r="J561" s="64"/>
      <c r="K561" s="64"/>
      <c r="L561" s="62"/>
      <c r="M561" s="220"/>
      <c r="N561" s="43"/>
      <c r="O561" s="43"/>
      <c r="P561" s="43"/>
      <c r="Q561" s="43"/>
      <c r="R561" s="43"/>
      <c r="S561" s="43"/>
      <c r="T561" s="79"/>
      <c r="AT561" s="25" t="s">
        <v>205</v>
      </c>
      <c r="AU561" s="25" t="s">
        <v>79</v>
      </c>
    </row>
    <row r="562" spans="2:47" s="1" customFormat="1" ht="27">
      <c r="B562" s="42"/>
      <c r="C562" s="64"/>
      <c r="D562" s="218" t="s">
        <v>226</v>
      </c>
      <c r="E562" s="64"/>
      <c r="F562" s="259" t="s">
        <v>1352</v>
      </c>
      <c r="G562" s="64"/>
      <c r="H562" s="64"/>
      <c r="I562" s="174"/>
      <c r="J562" s="64"/>
      <c r="K562" s="64"/>
      <c r="L562" s="62"/>
      <c r="M562" s="220"/>
      <c r="N562" s="43"/>
      <c r="O562" s="43"/>
      <c r="P562" s="43"/>
      <c r="Q562" s="43"/>
      <c r="R562" s="43"/>
      <c r="S562" s="43"/>
      <c r="T562" s="79"/>
      <c r="AT562" s="25" t="s">
        <v>226</v>
      </c>
      <c r="AU562" s="25" t="s">
        <v>79</v>
      </c>
    </row>
    <row r="563" spans="2:51" s="12" customFormat="1" ht="13.5">
      <c r="B563" s="221"/>
      <c r="C563" s="222"/>
      <c r="D563" s="218" t="s">
        <v>207</v>
      </c>
      <c r="E563" s="223" t="s">
        <v>21</v>
      </c>
      <c r="F563" s="224" t="s">
        <v>859</v>
      </c>
      <c r="G563" s="222"/>
      <c r="H563" s="225" t="s">
        <v>21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207</v>
      </c>
      <c r="AU563" s="231" t="s">
        <v>79</v>
      </c>
      <c r="AV563" s="12" t="s">
        <v>77</v>
      </c>
      <c r="AW563" s="12" t="s">
        <v>33</v>
      </c>
      <c r="AX563" s="12" t="s">
        <v>70</v>
      </c>
      <c r="AY563" s="231" t="s">
        <v>195</v>
      </c>
    </row>
    <row r="564" spans="2:51" s="13" customFormat="1" ht="13.5">
      <c r="B564" s="232"/>
      <c r="C564" s="233"/>
      <c r="D564" s="218" t="s">
        <v>207</v>
      </c>
      <c r="E564" s="234" t="s">
        <v>21</v>
      </c>
      <c r="F564" s="235" t="s">
        <v>1353</v>
      </c>
      <c r="G564" s="233"/>
      <c r="H564" s="236">
        <v>109.096</v>
      </c>
      <c r="I564" s="237"/>
      <c r="J564" s="233"/>
      <c r="K564" s="233"/>
      <c r="L564" s="238"/>
      <c r="M564" s="239"/>
      <c r="N564" s="240"/>
      <c r="O564" s="240"/>
      <c r="P564" s="240"/>
      <c r="Q564" s="240"/>
      <c r="R564" s="240"/>
      <c r="S564" s="240"/>
      <c r="T564" s="241"/>
      <c r="AT564" s="242" t="s">
        <v>207</v>
      </c>
      <c r="AU564" s="242" t="s">
        <v>79</v>
      </c>
      <c r="AV564" s="13" t="s">
        <v>79</v>
      </c>
      <c r="AW564" s="13" t="s">
        <v>33</v>
      </c>
      <c r="AX564" s="13" t="s">
        <v>70</v>
      </c>
      <c r="AY564" s="242" t="s">
        <v>195</v>
      </c>
    </row>
    <row r="565" spans="2:51" s="13" customFormat="1" ht="13.5">
      <c r="B565" s="232"/>
      <c r="C565" s="233"/>
      <c r="D565" s="218" t="s">
        <v>207</v>
      </c>
      <c r="E565" s="234" t="s">
        <v>21</v>
      </c>
      <c r="F565" s="235" t="s">
        <v>1354</v>
      </c>
      <c r="G565" s="233"/>
      <c r="H565" s="236">
        <v>-13.002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AT565" s="242" t="s">
        <v>207</v>
      </c>
      <c r="AU565" s="242" t="s">
        <v>79</v>
      </c>
      <c r="AV565" s="13" t="s">
        <v>79</v>
      </c>
      <c r="AW565" s="13" t="s">
        <v>33</v>
      </c>
      <c r="AX565" s="13" t="s">
        <v>70</v>
      </c>
      <c r="AY565" s="242" t="s">
        <v>195</v>
      </c>
    </row>
    <row r="566" spans="2:51" s="14" customFormat="1" ht="13.5">
      <c r="B566" s="243"/>
      <c r="C566" s="244"/>
      <c r="D566" s="245" t="s">
        <v>207</v>
      </c>
      <c r="E566" s="246" t="s">
        <v>21</v>
      </c>
      <c r="F566" s="247" t="s">
        <v>211</v>
      </c>
      <c r="G566" s="244"/>
      <c r="H566" s="248">
        <v>96.094</v>
      </c>
      <c r="I566" s="249"/>
      <c r="J566" s="244"/>
      <c r="K566" s="244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207</v>
      </c>
      <c r="AU566" s="254" t="s">
        <v>79</v>
      </c>
      <c r="AV566" s="14" t="s">
        <v>203</v>
      </c>
      <c r="AW566" s="14" t="s">
        <v>33</v>
      </c>
      <c r="AX566" s="14" t="s">
        <v>77</v>
      </c>
      <c r="AY566" s="254" t="s">
        <v>195</v>
      </c>
    </row>
    <row r="567" spans="2:65" s="1" customFormat="1" ht="22.5" customHeight="1">
      <c r="B567" s="42"/>
      <c r="C567" s="206" t="s">
        <v>1355</v>
      </c>
      <c r="D567" s="206" t="s">
        <v>198</v>
      </c>
      <c r="E567" s="207" t="s">
        <v>1356</v>
      </c>
      <c r="F567" s="208" t="s">
        <v>1357</v>
      </c>
      <c r="G567" s="209" t="s">
        <v>250</v>
      </c>
      <c r="H567" s="210">
        <v>128.03</v>
      </c>
      <c r="I567" s="211"/>
      <c r="J567" s="212">
        <f>ROUND(I567*H567,2)</f>
        <v>0</v>
      </c>
      <c r="K567" s="208" t="s">
        <v>202</v>
      </c>
      <c r="L567" s="62"/>
      <c r="M567" s="213" t="s">
        <v>21</v>
      </c>
      <c r="N567" s="214" t="s">
        <v>41</v>
      </c>
      <c r="O567" s="43"/>
      <c r="P567" s="215">
        <f>O567*H567</f>
        <v>0</v>
      </c>
      <c r="Q567" s="215">
        <v>0.02515</v>
      </c>
      <c r="R567" s="215">
        <f>Q567*H567</f>
        <v>3.2199545</v>
      </c>
      <c r="S567" s="215">
        <v>0</v>
      </c>
      <c r="T567" s="216">
        <f>S567*H567</f>
        <v>0</v>
      </c>
      <c r="AR567" s="25" t="s">
        <v>301</v>
      </c>
      <c r="AT567" s="25" t="s">
        <v>198</v>
      </c>
      <c r="AU567" s="25" t="s">
        <v>79</v>
      </c>
      <c r="AY567" s="25" t="s">
        <v>195</v>
      </c>
      <c r="BE567" s="217">
        <f>IF(N567="základní",J567,0)</f>
        <v>0</v>
      </c>
      <c r="BF567" s="217">
        <f>IF(N567="snížená",J567,0)</f>
        <v>0</v>
      </c>
      <c r="BG567" s="217">
        <f>IF(N567="zákl. přenesená",J567,0)</f>
        <v>0</v>
      </c>
      <c r="BH567" s="217">
        <f>IF(N567="sníž. přenesená",J567,0)</f>
        <v>0</v>
      </c>
      <c r="BI567" s="217">
        <f>IF(N567="nulová",J567,0)</f>
        <v>0</v>
      </c>
      <c r="BJ567" s="25" t="s">
        <v>77</v>
      </c>
      <c r="BK567" s="217">
        <f>ROUND(I567*H567,2)</f>
        <v>0</v>
      </c>
      <c r="BL567" s="25" t="s">
        <v>301</v>
      </c>
      <c r="BM567" s="25" t="s">
        <v>1358</v>
      </c>
    </row>
    <row r="568" spans="2:47" s="1" customFormat="1" ht="27">
      <c r="B568" s="42"/>
      <c r="C568" s="64"/>
      <c r="D568" s="218" t="s">
        <v>205</v>
      </c>
      <c r="E568" s="64"/>
      <c r="F568" s="219" t="s">
        <v>1359</v>
      </c>
      <c r="G568" s="64"/>
      <c r="H568" s="64"/>
      <c r="I568" s="174"/>
      <c r="J568" s="64"/>
      <c r="K568" s="64"/>
      <c r="L568" s="62"/>
      <c r="M568" s="220"/>
      <c r="N568" s="43"/>
      <c r="O568" s="43"/>
      <c r="P568" s="43"/>
      <c r="Q568" s="43"/>
      <c r="R568" s="43"/>
      <c r="S568" s="43"/>
      <c r="T568" s="79"/>
      <c r="AT568" s="25" t="s">
        <v>205</v>
      </c>
      <c r="AU568" s="25" t="s">
        <v>79</v>
      </c>
    </row>
    <row r="569" spans="2:51" s="12" customFormat="1" ht="13.5">
      <c r="B569" s="221"/>
      <c r="C569" s="222"/>
      <c r="D569" s="218" t="s">
        <v>207</v>
      </c>
      <c r="E569" s="223" t="s">
        <v>21</v>
      </c>
      <c r="F569" s="224" t="s">
        <v>859</v>
      </c>
      <c r="G569" s="222"/>
      <c r="H569" s="225" t="s">
        <v>21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AT569" s="231" t="s">
        <v>207</v>
      </c>
      <c r="AU569" s="231" t="s">
        <v>79</v>
      </c>
      <c r="AV569" s="12" t="s">
        <v>77</v>
      </c>
      <c r="AW569" s="12" t="s">
        <v>33</v>
      </c>
      <c r="AX569" s="12" t="s">
        <v>70</v>
      </c>
      <c r="AY569" s="231" t="s">
        <v>195</v>
      </c>
    </row>
    <row r="570" spans="2:51" s="13" customFormat="1" ht="13.5">
      <c r="B570" s="232"/>
      <c r="C570" s="233"/>
      <c r="D570" s="218" t="s">
        <v>207</v>
      </c>
      <c r="E570" s="234" t="s">
        <v>21</v>
      </c>
      <c r="F570" s="235" t="s">
        <v>1360</v>
      </c>
      <c r="G570" s="233"/>
      <c r="H570" s="236">
        <v>55.74</v>
      </c>
      <c r="I570" s="237"/>
      <c r="J570" s="233"/>
      <c r="K570" s="233"/>
      <c r="L570" s="238"/>
      <c r="M570" s="239"/>
      <c r="N570" s="240"/>
      <c r="O570" s="240"/>
      <c r="P570" s="240"/>
      <c r="Q570" s="240"/>
      <c r="R570" s="240"/>
      <c r="S570" s="240"/>
      <c r="T570" s="241"/>
      <c r="AT570" s="242" t="s">
        <v>207</v>
      </c>
      <c r="AU570" s="242" t="s">
        <v>79</v>
      </c>
      <c r="AV570" s="13" t="s">
        <v>79</v>
      </c>
      <c r="AW570" s="13" t="s">
        <v>33</v>
      </c>
      <c r="AX570" s="13" t="s">
        <v>70</v>
      </c>
      <c r="AY570" s="242" t="s">
        <v>195</v>
      </c>
    </row>
    <row r="571" spans="2:51" s="13" customFormat="1" ht="13.5">
      <c r="B571" s="232"/>
      <c r="C571" s="233"/>
      <c r="D571" s="218" t="s">
        <v>207</v>
      </c>
      <c r="E571" s="234" t="s">
        <v>21</v>
      </c>
      <c r="F571" s="235" t="s">
        <v>1361</v>
      </c>
      <c r="G571" s="233"/>
      <c r="H571" s="236">
        <v>16.07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AT571" s="242" t="s">
        <v>207</v>
      </c>
      <c r="AU571" s="242" t="s">
        <v>79</v>
      </c>
      <c r="AV571" s="13" t="s">
        <v>79</v>
      </c>
      <c r="AW571" s="13" t="s">
        <v>33</v>
      </c>
      <c r="AX571" s="13" t="s">
        <v>70</v>
      </c>
      <c r="AY571" s="242" t="s">
        <v>195</v>
      </c>
    </row>
    <row r="572" spans="2:51" s="13" customFormat="1" ht="13.5">
      <c r="B572" s="232"/>
      <c r="C572" s="233"/>
      <c r="D572" s="218" t="s">
        <v>207</v>
      </c>
      <c r="E572" s="234" t="s">
        <v>21</v>
      </c>
      <c r="F572" s="235" t="s">
        <v>1362</v>
      </c>
      <c r="G572" s="233"/>
      <c r="H572" s="236">
        <v>16.07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AT572" s="242" t="s">
        <v>207</v>
      </c>
      <c r="AU572" s="242" t="s">
        <v>79</v>
      </c>
      <c r="AV572" s="13" t="s">
        <v>79</v>
      </c>
      <c r="AW572" s="13" t="s">
        <v>33</v>
      </c>
      <c r="AX572" s="13" t="s">
        <v>70</v>
      </c>
      <c r="AY572" s="242" t="s">
        <v>195</v>
      </c>
    </row>
    <row r="573" spans="2:51" s="13" customFormat="1" ht="13.5">
      <c r="B573" s="232"/>
      <c r="C573" s="233"/>
      <c r="D573" s="218" t="s">
        <v>207</v>
      </c>
      <c r="E573" s="234" t="s">
        <v>21</v>
      </c>
      <c r="F573" s="235" t="s">
        <v>1363</v>
      </c>
      <c r="G573" s="233"/>
      <c r="H573" s="236">
        <v>16.07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AT573" s="242" t="s">
        <v>207</v>
      </c>
      <c r="AU573" s="242" t="s">
        <v>79</v>
      </c>
      <c r="AV573" s="13" t="s">
        <v>79</v>
      </c>
      <c r="AW573" s="13" t="s">
        <v>33</v>
      </c>
      <c r="AX573" s="13" t="s">
        <v>70</v>
      </c>
      <c r="AY573" s="242" t="s">
        <v>195</v>
      </c>
    </row>
    <row r="574" spans="2:51" s="13" customFormat="1" ht="13.5">
      <c r="B574" s="232"/>
      <c r="C574" s="233"/>
      <c r="D574" s="218" t="s">
        <v>207</v>
      </c>
      <c r="E574" s="234" t="s">
        <v>21</v>
      </c>
      <c r="F574" s="235" t="s">
        <v>1364</v>
      </c>
      <c r="G574" s="233"/>
      <c r="H574" s="236">
        <v>16.07</v>
      </c>
      <c r="I574" s="237"/>
      <c r="J574" s="233"/>
      <c r="K574" s="233"/>
      <c r="L574" s="238"/>
      <c r="M574" s="239"/>
      <c r="N574" s="240"/>
      <c r="O574" s="240"/>
      <c r="P574" s="240"/>
      <c r="Q574" s="240"/>
      <c r="R574" s="240"/>
      <c r="S574" s="240"/>
      <c r="T574" s="241"/>
      <c r="AT574" s="242" t="s">
        <v>207</v>
      </c>
      <c r="AU574" s="242" t="s">
        <v>79</v>
      </c>
      <c r="AV574" s="13" t="s">
        <v>79</v>
      </c>
      <c r="AW574" s="13" t="s">
        <v>33</v>
      </c>
      <c r="AX574" s="13" t="s">
        <v>70</v>
      </c>
      <c r="AY574" s="242" t="s">
        <v>195</v>
      </c>
    </row>
    <row r="575" spans="2:51" s="13" customFormat="1" ht="13.5">
      <c r="B575" s="232"/>
      <c r="C575" s="233"/>
      <c r="D575" s="218" t="s">
        <v>207</v>
      </c>
      <c r="E575" s="234" t="s">
        <v>21</v>
      </c>
      <c r="F575" s="235" t="s">
        <v>1365</v>
      </c>
      <c r="G575" s="233"/>
      <c r="H575" s="236">
        <v>8.01</v>
      </c>
      <c r="I575" s="237"/>
      <c r="J575" s="233"/>
      <c r="K575" s="233"/>
      <c r="L575" s="238"/>
      <c r="M575" s="239"/>
      <c r="N575" s="240"/>
      <c r="O575" s="240"/>
      <c r="P575" s="240"/>
      <c r="Q575" s="240"/>
      <c r="R575" s="240"/>
      <c r="S575" s="240"/>
      <c r="T575" s="241"/>
      <c r="AT575" s="242" t="s">
        <v>207</v>
      </c>
      <c r="AU575" s="242" t="s">
        <v>79</v>
      </c>
      <c r="AV575" s="13" t="s">
        <v>79</v>
      </c>
      <c r="AW575" s="13" t="s">
        <v>33</v>
      </c>
      <c r="AX575" s="13" t="s">
        <v>70</v>
      </c>
      <c r="AY575" s="242" t="s">
        <v>195</v>
      </c>
    </row>
    <row r="576" spans="2:51" s="14" customFormat="1" ht="13.5">
      <c r="B576" s="243"/>
      <c r="C576" s="244"/>
      <c r="D576" s="245" t="s">
        <v>207</v>
      </c>
      <c r="E576" s="246" t="s">
        <v>21</v>
      </c>
      <c r="F576" s="247" t="s">
        <v>211</v>
      </c>
      <c r="G576" s="244"/>
      <c r="H576" s="248">
        <v>128.03</v>
      </c>
      <c r="I576" s="249"/>
      <c r="J576" s="244"/>
      <c r="K576" s="244"/>
      <c r="L576" s="250"/>
      <c r="M576" s="251"/>
      <c r="N576" s="252"/>
      <c r="O576" s="252"/>
      <c r="P576" s="252"/>
      <c r="Q576" s="252"/>
      <c r="R576" s="252"/>
      <c r="S576" s="252"/>
      <c r="T576" s="253"/>
      <c r="AT576" s="254" t="s">
        <v>207</v>
      </c>
      <c r="AU576" s="254" t="s">
        <v>79</v>
      </c>
      <c r="AV576" s="14" t="s">
        <v>203</v>
      </c>
      <c r="AW576" s="14" t="s">
        <v>33</v>
      </c>
      <c r="AX576" s="14" t="s">
        <v>77</v>
      </c>
      <c r="AY576" s="254" t="s">
        <v>195</v>
      </c>
    </row>
    <row r="577" spans="2:65" s="1" customFormat="1" ht="22.5" customHeight="1">
      <c r="B577" s="42"/>
      <c r="C577" s="206" t="s">
        <v>347</v>
      </c>
      <c r="D577" s="206" t="s">
        <v>198</v>
      </c>
      <c r="E577" s="207" t="s">
        <v>545</v>
      </c>
      <c r="F577" s="208" t="s">
        <v>546</v>
      </c>
      <c r="G577" s="209" t="s">
        <v>250</v>
      </c>
      <c r="H577" s="210">
        <v>8.76</v>
      </c>
      <c r="I577" s="211"/>
      <c r="J577" s="212">
        <f>ROUND(I577*H577,2)</f>
        <v>0</v>
      </c>
      <c r="K577" s="208" t="s">
        <v>202</v>
      </c>
      <c r="L577" s="62"/>
      <c r="M577" s="213" t="s">
        <v>21</v>
      </c>
      <c r="N577" s="214" t="s">
        <v>41</v>
      </c>
      <c r="O577" s="43"/>
      <c r="P577" s="215">
        <f>O577*H577</f>
        <v>0</v>
      </c>
      <c r="Q577" s="215">
        <v>0.02515</v>
      </c>
      <c r="R577" s="215">
        <f>Q577*H577</f>
        <v>0.22031399999999998</v>
      </c>
      <c r="S577" s="215">
        <v>0</v>
      </c>
      <c r="T577" s="216">
        <f>S577*H577</f>
        <v>0</v>
      </c>
      <c r="AR577" s="25" t="s">
        <v>301</v>
      </c>
      <c r="AT577" s="25" t="s">
        <v>198</v>
      </c>
      <c r="AU577" s="25" t="s">
        <v>79</v>
      </c>
      <c r="AY577" s="25" t="s">
        <v>195</v>
      </c>
      <c r="BE577" s="217">
        <f>IF(N577="základní",J577,0)</f>
        <v>0</v>
      </c>
      <c r="BF577" s="217">
        <f>IF(N577="snížená",J577,0)</f>
        <v>0</v>
      </c>
      <c r="BG577" s="217">
        <f>IF(N577="zákl. přenesená",J577,0)</f>
        <v>0</v>
      </c>
      <c r="BH577" s="217">
        <f>IF(N577="sníž. přenesená",J577,0)</f>
        <v>0</v>
      </c>
      <c r="BI577" s="217">
        <f>IF(N577="nulová",J577,0)</f>
        <v>0</v>
      </c>
      <c r="BJ577" s="25" t="s">
        <v>77</v>
      </c>
      <c r="BK577" s="217">
        <f>ROUND(I577*H577,2)</f>
        <v>0</v>
      </c>
      <c r="BL577" s="25" t="s">
        <v>301</v>
      </c>
      <c r="BM577" s="25" t="s">
        <v>1366</v>
      </c>
    </row>
    <row r="578" spans="2:47" s="1" customFormat="1" ht="27">
      <c r="B578" s="42"/>
      <c r="C578" s="64"/>
      <c r="D578" s="218" t="s">
        <v>205</v>
      </c>
      <c r="E578" s="64"/>
      <c r="F578" s="219" t="s">
        <v>548</v>
      </c>
      <c r="G578" s="64"/>
      <c r="H578" s="64"/>
      <c r="I578" s="174"/>
      <c r="J578" s="64"/>
      <c r="K578" s="64"/>
      <c r="L578" s="62"/>
      <c r="M578" s="220"/>
      <c r="N578" s="43"/>
      <c r="O578" s="43"/>
      <c r="P578" s="43"/>
      <c r="Q578" s="43"/>
      <c r="R578" s="43"/>
      <c r="S578" s="43"/>
      <c r="T578" s="79"/>
      <c r="AT578" s="25" t="s">
        <v>205</v>
      </c>
      <c r="AU578" s="25" t="s">
        <v>79</v>
      </c>
    </row>
    <row r="579" spans="2:51" s="12" customFormat="1" ht="13.5">
      <c r="B579" s="221"/>
      <c r="C579" s="222"/>
      <c r="D579" s="218" t="s">
        <v>207</v>
      </c>
      <c r="E579" s="223" t="s">
        <v>21</v>
      </c>
      <c r="F579" s="224" t="s">
        <v>859</v>
      </c>
      <c r="G579" s="222"/>
      <c r="H579" s="225" t="s">
        <v>21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AT579" s="231" t="s">
        <v>207</v>
      </c>
      <c r="AU579" s="231" t="s">
        <v>79</v>
      </c>
      <c r="AV579" s="12" t="s">
        <v>77</v>
      </c>
      <c r="AW579" s="12" t="s">
        <v>33</v>
      </c>
      <c r="AX579" s="12" t="s">
        <v>70</v>
      </c>
      <c r="AY579" s="231" t="s">
        <v>195</v>
      </c>
    </row>
    <row r="580" spans="2:51" s="13" customFormat="1" ht="13.5">
      <c r="B580" s="232"/>
      <c r="C580" s="233"/>
      <c r="D580" s="245" t="s">
        <v>207</v>
      </c>
      <c r="E580" s="256" t="s">
        <v>21</v>
      </c>
      <c r="F580" s="257" t="s">
        <v>1367</v>
      </c>
      <c r="G580" s="233"/>
      <c r="H580" s="258">
        <v>8.76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AT580" s="242" t="s">
        <v>207</v>
      </c>
      <c r="AU580" s="242" t="s">
        <v>79</v>
      </c>
      <c r="AV580" s="13" t="s">
        <v>79</v>
      </c>
      <c r="AW580" s="13" t="s">
        <v>33</v>
      </c>
      <c r="AX580" s="13" t="s">
        <v>77</v>
      </c>
      <c r="AY580" s="242" t="s">
        <v>195</v>
      </c>
    </row>
    <row r="581" spans="2:65" s="1" customFormat="1" ht="22.5" customHeight="1">
      <c r="B581" s="42"/>
      <c r="C581" s="206" t="s">
        <v>1368</v>
      </c>
      <c r="D581" s="206" t="s">
        <v>198</v>
      </c>
      <c r="E581" s="207" t="s">
        <v>1369</v>
      </c>
      <c r="F581" s="208" t="s">
        <v>1370</v>
      </c>
      <c r="G581" s="209" t="s">
        <v>351</v>
      </c>
      <c r="H581" s="210">
        <v>75</v>
      </c>
      <c r="I581" s="211"/>
      <c r="J581" s="212">
        <f>ROUND(I581*H581,2)</f>
        <v>0</v>
      </c>
      <c r="K581" s="208" t="s">
        <v>202</v>
      </c>
      <c r="L581" s="62"/>
      <c r="M581" s="213" t="s">
        <v>21</v>
      </c>
      <c r="N581" s="214" t="s">
        <v>41</v>
      </c>
      <c r="O581" s="43"/>
      <c r="P581" s="215">
        <f>O581*H581</f>
        <v>0</v>
      </c>
      <c r="Q581" s="215">
        <v>0.00026</v>
      </c>
      <c r="R581" s="215">
        <f>Q581*H581</f>
        <v>0.0195</v>
      </c>
      <c r="S581" s="215">
        <v>0</v>
      </c>
      <c r="T581" s="216">
        <f>S581*H581</f>
        <v>0</v>
      </c>
      <c r="AR581" s="25" t="s">
        <v>301</v>
      </c>
      <c r="AT581" s="25" t="s">
        <v>198</v>
      </c>
      <c r="AU581" s="25" t="s">
        <v>79</v>
      </c>
      <c r="AY581" s="25" t="s">
        <v>195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25" t="s">
        <v>77</v>
      </c>
      <c r="BK581" s="217">
        <f>ROUND(I581*H581,2)</f>
        <v>0</v>
      </c>
      <c r="BL581" s="25" t="s">
        <v>301</v>
      </c>
      <c r="BM581" s="25" t="s">
        <v>1371</v>
      </c>
    </row>
    <row r="582" spans="2:47" s="1" customFormat="1" ht="27">
      <c r="B582" s="42"/>
      <c r="C582" s="64"/>
      <c r="D582" s="218" t="s">
        <v>205</v>
      </c>
      <c r="E582" s="64"/>
      <c r="F582" s="219" t="s">
        <v>1372</v>
      </c>
      <c r="G582" s="64"/>
      <c r="H582" s="64"/>
      <c r="I582" s="174"/>
      <c r="J582" s="64"/>
      <c r="K582" s="64"/>
      <c r="L582" s="62"/>
      <c r="M582" s="220"/>
      <c r="N582" s="43"/>
      <c r="O582" s="43"/>
      <c r="P582" s="43"/>
      <c r="Q582" s="43"/>
      <c r="R582" s="43"/>
      <c r="S582" s="43"/>
      <c r="T582" s="79"/>
      <c r="AT582" s="25" t="s">
        <v>205</v>
      </c>
      <c r="AU582" s="25" t="s">
        <v>79</v>
      </c>
    </row>
    <row r="583" spans="2:51" s="13" customFormat="1" ht="13.5">
      <c r="B583" s="232"/>
      <c r="C583" s="233"/>
      <c r="D583" s="245" t="s">
        <v>207</v>
      </c>
      <c r="E583" s="256" t="s">
        <v>21</v>
      </c>
      <c r="F583" s="257" t="s">
        <v>664</v>
      </c>
      <c r="G583" s="233"/>
      <c r="H583" s="258">
        <v>75</v>
      </c>
      <c r="I583" s="237"/>
      <c r="J583" s="233"/>
      <c r="K583" s="233"/>
      <c r="L583" s="238"/>
      <c r="M583" s="239"/>
      <c r="N583" s="240"/>
      <c r="O583" s="240"/>
      <c r="P583" s="240"/>
      <c r="Q583" s="240"/>
      <c r="R583" s="240"/>
      <c r="S583" s="240"/>
      <c r="T583" s="241"/>
      <c r="AT583" s="242" t="s">
        <v>207</v>
      </c>
      <c r="AU583" s="242" t="s">
        <v>79</v>
      </c>
      <c r="AV583" s="13" t="s">
        <v>79</v>
      </c>
      <c r="AW583" s="13" t="s">
        <v>33</v>
      </c>
      <c r="AX583" s="13" t="s">
        <v>77</v>
      </c>
      <c r="AY583" s="242" t="s">
        <v>195</v>
      </c>
    </row>
    <row r="584" spans="2:65" s="1" customFormat="1" ht="22.5" customHeight="1">
      <c r="B584" s="42"/>
      <c r="C584" s="206" t="s">
        <v>1373</v>
      </c>
      <c r="D584" s="206" t="s">
        <v>198</v>
      </c>
      <c r="E584" s="207" t="s">
        <v>550</v>
      </c>
      <c r="F584" s="208" t="s">
        <v>551</v>
      </c>
      <c r="G584" s="209" t="s">
        <v>250</v>
      </c>
      <c r="H584" s="210">
        <v>136.79</v>
      </c>
      <c r="I584" s="211"/>
      <c r="J584" s="212">
        <f>ROUND(I584*H584,2)</f>
        <v>0</v>
      </c>
      <c r="K584" s="208" t="s">
        <v>202</v>
      </c>
      <c r="L584" s="62"/>
      <c r="M584" s="213" t="s">
        <v>21</v>
      </c>
      <c r="N584" s="214" t="s">
        <v>41</v>
      </c>
      <c r="O584" s="43"/>
      <c r="P584" s="215">
        <f>O584*H584</f>
        <v>0</v>
      </c>
      <c r="Q584" s="215">
        <v>0.0001</v>
      </c>
      <c r="R584" s="215">
        <f>Q584*H584</f>
        <v>0.013679</v>
      </c>
      <c r="S584" s="215">
        <v>0</v>
      </c>
      <c r="T584" s="216">
        <f>S584*H584</f>
        <v>0</v>
      </c>
      <c r="AR584" s="25" t="s">
        <v>301</v>
      </c>
      <c r="AT584" s="25" t="s">
        <v>198</v>
      </c>
      <c r="AU584" s="25" t="s">
        <v>79</v>
      </c>
      <c r="AY584" s="25" t="s">
        <v>195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25" t="s">
        <v>77</v>
      </c>
      <c r="BK584" s="217">
        <f>ROUND(I584*H584,2)</f>
        <v>0</v>
      </c>
      <c r="BL584" s="25" t="s">
        <v>301</v>
      </c>
      <c r="BM584" s="25" t="s">
        <v>1374</v>
      </c>
    </row>
    <row r="585" spans="2:47" s="1" customFormat="1" ht="27">
      <c r="B585" s="42"/>
      <c r="C585" s="64"/>
      <c r="D585" s="218" t="s">
        <v>205</v>
      </c>
      <c r="E585" s="64"/>
      <c r="F585" s="219" t="s">
        <v>553</v>
      </c>
      <c r="G585" s="64"/>
      <c r="H585" s="64"/>
      <c r="I585" s="174"/>
      <c r="J585" s="64"/>
      <c r="K585" s="64"/>
      <c r="L585" s="62"/>
      <c r="M585" s="220"/>
      <c r="N585" s="43"/>
      <c r="O585" s="43"/>
      <c r="P585" s="43"/>
      <c r="Q585" s="43"/>
      <c r="R585" s="43"/>
      <c r="S585" s="43"/>
      <c r="T585" s="79"/>
      <c r="AT585" s="25" t="s">
        <v>205</v>
      </c>
      <c r="AU585" s="25" t="s">
        <v>79</v>
      </c>
    </row>
    <row r="586" spans="2:51" s="13" customFormat="1" ht="13.5">
      <c r="B586" s="232"/>
      <c r="C586" s="233"/>
      <c r="D586" s="245" t="s">
        <v>207</v>
      </c>
      <c r="E586" s="256" t="s">
        <v>21</v>
      </c>
      <c r="F586" s="257" t="s">
        <v>1375</v>
      </c>
      <c r="G586" s="233"/>
      <c r="H586" s="258">
        <v>136.79</v>
      </c>
      <c r="I586" s="237"/>
      <c r="J586" s="233"/>
      <c r="K586" s="233"/>
      <c r="L586" s="238"/>
      <c r="M586" s="239"/>
      <c r="N586" s="240"/>
      <c r="O586" s="240"/>
      <c r="P586" s="240"/>
      <c r="Q586" s="240"/>
      <c r="R586" s="240"/>
      <c r="S586" s="240"/>
      <c r="T586" s="241"/>
      <c r="AT586" s="242" t="s">
        <v>207</v>
      </c>
      <c r="AU586" s="242" t="s">
        <v>79</v>
      </c>
      <c r="AV586" s="13" t="s">
        <v>79</v>
      </c>
      <c r="AW586" s="13" t="s">
        <v>33</v>
      </c>
      <c r="AX586" s="13" t="s">
        <v>77</v>
      </c>
      <c r="AY586" s="242" t="s">
        <v>195</v>
      </c>
    </row>
    <row r="587" spans="2:65" s="1" customFormat="1" ht="22.5" customHeight="1">
      <c r="B587" s="42"/>
      <c r="C587" s="206" t="s">
        <v>1376</v>
      </c>
      <c r="D587" s="206" t="s">
        <v>198</v>
      </c>
      <c r="E587" s="207" t="s">
        <v>555</v>
      </c>
      <c r="F587" s="208" t="s">
        <v>556</v>
      </c>
      <c r="G587" s="209" t="s">
        <v>250</v>
      </c>
      <c r="H587" s="210">
        <v>145</v>
      </c>
      <c r="I587" s="211"/>
      <c r="J587" s="212">
        <f>ROUND(I587*H587,2)</f>
        <v>0</v>
      </c>
      <c r="K587" s="208" t="s">
        <v>202</v>
      </c>
      <c r="L587" s="62"/>
      <c r="M587" s="213" t="s">
        <v>21</v>
      </c>
      <c r="N587" s="214" t="s">
        <v>41</v>
      </c>
      <c r="O587" s="43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AR587" s="25" t="s">
        <v>301</v>
      </c>
      <c r="AT587" s="25" t="s">
        <v>198</v>
      </c>
      <c r="AU587" s="25" t="s">
        <v>79</v>
      </c>
      <c r="AY587" s="25" t="s">
        <v>195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25" t="s">
        <v>77</v>
      </c>
      <c r="BK587" s="217">
        <f>ROUND(I587*H587,2)</f>
        <v>0</v>
      </c>
      <c r="BL587" s="25" t="s">
        <v>301</v>
      </c>
      <c r="BM587" s="25" t="s">
        <v>1377</v>
      </c>
    </row>
    <row r="588" spans="2:47" s="1" customFormat="1" ht="27">
      <c r="B588" s="42"/>
      <c r="C588" s="64"/>
      <c r="D588" s="218" t="s">
        <v>205</v>
      </c>
      <c r="E588" s="64"/>
      <c r="F588" s="219" t="s">
        <v>558</v>
      </c>
      <c r="G588" s="64"/>
      <c r="H588" s="64"/>
      <c r="I588" s="174"/>
      <c r="J588" s="64"/>
      <c r="K588" s="64"/>
      <c r="L588" s="62"/>
      <c r="M588" s="220"/>
      <c r="N588" s="43"/>
      <c r="O588" s="43"/>
      <c r="P588" s="43"/>
      <c r="Q588" s="43"/>
      <c r="R588" s="43"/>
      <c r="S588" s="43"/>
      <c r="T588" s="79"/>
      <c r="AT588" s="25" t="s">
        <v>205</v>
      </c>
      <c r="AU588" s="25" t="s">
        <v>79</v>
      </c>
    </row>
    <row r="589" spans="2:51" s="13" customFormat="1" ht="13.5">
      <c r="B589" s="232"/>
      <c r="C589" s="233"/>
      <c r="D589" s="245" t="s">
        <v>207</v>
      </c>
      <c r="E589" s="256" t="s">
        <v>21</v>
      </c>
      <c r="F589" s="257" t="s">
        <v>807</v>
      </c>
      <c r="G589" s="233"/>
      <c r="H589" s="258">
        <v>145</v>
      </c>
      <c r="I589" s="237"/>
      <c r="J589" s="233"/>
      <c r="K589" s="233"/>
      <c r="L589" s="238"/>
      <c r="M589" s="239"/>
      <c r="N589" s="240"/>
      <c r="O589" s="240"/>
      <c r="P589" s="240"/>
      <c r="Q589" s="240"/>
      <c r="R589" s="240"/>
      <c r="S589" s="240"/>
      <c r="T589" s="241"/>
      <c r="AT589" s="242" t="s">
        <v>207</v>
      </c>
      <c r="AU589" s="242" t="s">
        <v>79</v>
      </c>
      <c r="AV589" s="13" t="s">
        <v>79</v>
      </c>
      <c r="AW589" s="13" t="s">
        <v>33</v>
      </c>
      <c r="AX589" s="13" t="s">
        <v>77</v>
      </c>
      <c r="AY589" s="242" t="s">
        <v>195</v>
      </c>
    </row>
    <row r="590" spans="2:65" s="1" customFormat="1" ht="22.5" customHeight="1">
      <c r="B590" s="42"/>
      <c r="C590" s="260" t="s">
        <v>1378</v>
      </c>
      <c r="D590" s="260" t="s">
        <v>233</v>
      </c>
      <c r="E590" s="261" t="s">
        <v>560</v>
      </c>
      <c r="F590" s="262" t="s">
        <v>561</v>
      </c>
      <c r="G590" s="263" t="s">
        <v>250</v>
      </c>
      <c r="H590" s="264">
        <v>159.5</v>
      </c>
      <c r="I590" s="265"/>
      <c r="J590" s="266">
        <f>ROUND(I590*H590,2)</f>
        <v>0</v>
      </c>
      <c r="K590" s="262" t="s">
        <v>202</v>
      </c>
      <c r="L590" s="267"/>
      <c r="M590" s="268" t="s">
        <v>21</v>
      </c>
      <c r="N590" s="269" t="s">
        <v>41</v>
      </c>
      <c r="O590" s="43"/>
      <c r="P590" s="215">
        <f>O590*H590</f>
        <v>0</v>
      </c>
      <c r="Q590" s="215">
        <v>0.00017</v>
      </c>
      <c r="R590" s="215">
        <f>Q590*H590</f>
        <v>0.027115</v>
      </c>
      <c r="S590" s="215">
        <v>0</v>
      </c>
      <c r="T590" s="216">
        <f>S590*H590</f>
        <v>0</v>
      </c>
      <c r="AR590" s="25" t="s">
        <v>403</v>
      </c>
      <c r="AT590" s="25" t="s">
        <v>233</v>
      </c>
      <c r="AU590" s="25" t="s">
        <v>79</v>
      </c>
      <c r="AY590" s="25" t="s">
        <v>195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25" t="s">
        <v>77</v>
      </c>
      <c r="BK590" s="217">
        <f>ROUND(I590*H590,2)</f>
        <v>0</v>
      </c>
      <c r="BL590" s="25" t="s">
        <v>301</v>
      </c>
      <c r="BM590" s="25" t="s">
        <v>1379</v>
      </c>
    </row>
    <row r="591" spans="2:47" s="1" customFormat="1" ht="13.5">
      <c r="B591" s="42"/>
      <c r="C591" s="64"/>
      <c r="D591" s="218" t="s">
        <v>205</v>
      </c>
      <c r="E591" s="64"/>
      <c r="F591" s="219" t="s">
        <v>561</v>
      </c>
      <c r="G591" s="64"/>
      <c r="H591" s="64"/>
      <c r="I591" s="174"/>
      <c r="J591" s="64"/>
      <c r="K591" s="64"/>
      <c r="L591" s="62"/>
      <c r="M591" s="220"/>
      <c r="N591" s="43"/>
      <c r="O591" s="43"/>
      <c r="P591" s="43"/>
      <c r="Q591" s="43"/>
      <c r="R591" s="43"/>
      <c r="S591" s="43"/>
      <c r="T591" s="79"/>
      <c r="AT591" s="25" t="s">
        <v>205</v>
      </c>
      <c r="AU591" s="25" t="s">
        <v>79</v>
      </c>
    </row>
    <row r="592" spans="2:51" s="13" customFormat="1" ht="13.5">
      <c r="B592" s="232"/>
      <c r="C592" s="233"/>
      <c r="D592" s="245" t="s">
        <v>207</v>
      </c>
      <c r="E592" s="233"/>
      <c r="F592" s="257" t="s">
        <v>1298</v>
      </c>
      <c r="G592" s="233"/>
      <c r="H592" s="258">
        <v>159.5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AT592" s="242" t="s">
        <v>207</v>
      </c>
      <c r="AU592" s="242" t="s">
        <v>79</v>
      </c>
      <c r="AV592" s="13" t="s">
        <v>79</v>
      </c>
      <c r="AW592" s="13" t="s">
        <v>6</v>
      </c>
      <c r="AX592" s="13" t="s">
        <v>77</v>
      </c>
      <c r="AY592" s="242" t="s">
        <v>195</v>
      </c>
    </row>
    <row r="593" spans="2:65" s="1" customFormat="1" ht="22.5" customHeight="1">
      <c r="B593" s="42"/>
      <c r="C593" s="206" t="s">
        <v>1380</v>
      </c>
      <c r="D593" s="206" t="s">
        <v>198</v>
      </c>
      <c r="E593" s="207" t="s">
        <v>1381</v>
      </c>
      <c r="F593" s="208" t="s">
        <v>1382</v>
      </c>
      <c r="G593" s="209" t="s">
        <v>214</v>
      </c>
      <c r="H593" s="210">
        <v>4</v>
      </c>
      <c r="I593" s="211"/>
      <c r="J593" s="212">
        <f>ROUND(I593*H593,2)</f>
        <v>0</v>
      </c>
      <c r="K593" s="208" t="s">
        <v>21</v>
      </c>
      <c r="L593" s="62"/>
      <c r="M593" s="213" t="s">
        <v>21</v>
      </c>
      <c r="N593" s="214" t="s">
        <v>41</v>
      </c>
      <c r="O593" s="43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AR593" s="25" t="s">
        <v>301</v>
      </c>
      <c r="AT593" s="25" t="s">
        <v>198</v>
      </c>
      <c r="AU593" s="25" t="s">
        <v>79</v>
      </c>
      <c r="AY593" s="25" t="s">
        <v>195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25" t="s">
        <v>77</v>
      </c>
      <c r="BK593" s="217">
        <f>ROUND(I593*H593,2)</f>
        <v>0</v>
      </c>
      <c r="BL593" s="25" t="s">
        <v>301</v>
      </c>
      <c r="BM593" s="25" t="s">
        <v>1383</v>
      </c>
    </row>
    <row r="594" spans="2:47" s="1" customFormat="1" ht="27">
      <c r="B594" s="42"/>
      <c r="C594" s="64"/>
      <c r="D594" s="218" t="s">
        <v>205</v>
      </c>
      <c r="E594" s="64"/>
      <c r="F594" s="219" t="s">
        <v>1384</v>
      </c>
      <c r="G594" s="64"/>
      <c r="H594" s="64"/>
      <c r="I594" s="174"/>
      <c r="J594" s="64"/>
      <c r="K594" s="64"/>
      <c r="L594" s="62"/>
      <c r="M594" s="220"/>
      <c r="N594" s="43"/>
      <c r="O594" s="43"/>
      <c r="P594" s="43"/>
      <c r="Q594" s="43"/>
      <c r="R594" s="43"/>
      <c r="S594" s="43"/>
      <c r="T594" s="79"/>
      <c r="AT594" s="25" t="s">
        <v>205</v>
      </c>
      <c r="AU594" s="25" t="s">
        <v>79</v>
      </c>
    </row>
    <row r="595" spans="2:51" s="13" customFormat="1" ht="13.5">
      <c r="B595" s="232"/>
      <c r="C595" s="233"/>
      <c r="D595" s="245" t="s">
        <v>207</v>
      </c>
      <c r="E595" s="256" t="s">
        <v>21</v>
      </c>
      <c r="F595" s="257" t="s">
        <v>1385</v>
      </c>
      <c r="G595" s="233"/>
      <c r="H595" s="258">
        <v>4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AT595" s="242" t="s">
        <v>207</v>
      </c>
      <c r="AU595" s="242" t="s">
        <v>79</v>
      </c>
      <c r="AV595" s="13" t="s">
        <v>79</v>
      </c>
      <c r="AW595" s="13" t="s">
        <v>33</v>
      </c>
      <c r="AX595" s="13" t="s">
        <v>77</v>
      </c>
      <c r="AY595" s="242" t="s">
        <v>195</v>
      </c>
    </row>
    <row r="596" spans="2:65" s="1" customFormat="1" ht="22.5" customHeight="1">
      <c r="B596" s="42"/>
      <c r="C596" s="206" t="s">
        <v>1386</v>
      </c>
      <c r="D596" s="206" t="s">
        <v>198</v>
      </c>
      <c r="E596" s="207" t="s">
        <v>1387</v>
      </c>
      <c r="F596" s="208" t="s">
        <v>1388</v>
      </c>
      <c r="G596" s="209" t="s">
        <v>250</v>
      </c>
      <c r="H596" s="210">
        <v>31.147</v>
      </c>
      <c r="I596" s="211"/>
      <c r="J596" s="212">
        <f>ROUND(I596*H596,2)</f>
        <v>0</v>
      </c>
      <c r="K596" s="208" t="s">
        <v>21</v>
      </c>
      <c r="L596" s="62"/>
      <c r="M596" s="213" t="s">
        <v>21</v>
      </c>
      <c r="N596" s="214" t="s">
        <v>41</v>
      </c>
      <c r="O596" s="43"/>
      <c r="P596" s="215">
        <f>O596*H596</f>
        <v>0</v>
      </c>
      <c r="Q596" s="215">
        <v>0</v>
      </c>
      <c r="R596" s="215">
        <f>Q596*H596</f>
        <v>0</v>
      </c>
      <c r="S596" s="215">
        <v>0</v>
      </c>
      <c r="T596" s="216">
        <f>S596*H596</f>
        <v>0</v>
      </c>
      <c r="AR596" s="25" t="s">
        <v>301</v>
      </c>
      <c r="AT596" s="25" t="s">
        <v>198</v>
      </c>
      <c r="AU596" s="25" t="s">
        <v>79</v>
      </c>
      <c r="AY596" s="25" t="s">
        <v>195</v>
      </c>
      <c r="BE596" s="217">
        <f>IF(N596="základní",J596,0)</f>
        <v>0</v>
      </c>
      <c r="BF596" s="217">
        <f>IF(N596="snížená",J596,0)</f>
        <v>0</v>
      </c>
      <c r="BG596" s="217">
        <f>IF(N596="zákl. přenesená",J596,0)</f>
        <v>0</v>
      </c>
      <c r="BH596" s="217">
        <f>IF(N596="sníž. přenesená",J596,0)</f>
        <v>0</v>
      </c>
      <c r="BI596" s="217">
        <f>IF(N596="nulová",J596,0)</f>
        <v>0</v>
      </c>
      <c r="BJ596" s="25" t="s">
        <v>77</v>
      </c>
      <c r="BK596" s="217">
        <f>ROUND(I596*H596,2)</f>
        <v>0</v>
      </c>
      <c r="BL596" s="25" t="s">
        <v>301</v>
      </c>
      <c r="BM596" s="25" t="s">
        <v>1389</v>
      </c>
    </row>
    <row r="597" spans="2:47" s="1" customFormat="1" ht="13.5">
      <c r="B597" s="42"/>
      <c r="C597" s="64"/>
      <c r="D597" s="218" t="s">
        <v>205</v>
      </c>
      <c r="E597" s="64"/>
      <c r="F597" s="219" t="s">
        <v>1388</v>
      </c>
      <c r="G597" s="64"/>
      <c r="H597" s="64"/>
      <c r="I597" s="174"/>
      <c r="J597" s="64"/>
      <c r="K597" s="64"/>
      <c r="L597" s="62"/>
      <c r="M597" s="220"/>
      <c r="N597" s="43"/>
      <c r="O597" s="43"/>
      <c r="P597" s="43"/>
      <c r="Q597" s="43"/>
      <c r="R597" s="43"/>
      <c r="S597" s="43"/>
      <c r="T597" s="79"/>
      <c r="AT597" s="25" t="s">
        <v>205</v>
      </c>
      <c r="AU597" s="25" t="s">
        <v>79</v>
      </c>
    </row>
    <row r="598" spans="2:51" s="12" customFormat="1" ht="13.5">
      <c r="B598" s="221"/>
      <c r="C598" s="222"/>
      <c r="D598" s="218" t="s">
        <v>207</v>
      </c>
      <c r="E598" s="223" t="s">
        <v>21</v>
      </c>
      <c r="F598" s="224" t="s">
        <v>907</v>
      </c>
      <c r="G598" s="222"/>
      <c r="H598" s="225" t="s">
        <v>21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207</v>
      </c>
      <c r="AU598" s="231" t="s">
        <v>79</v>
      </c>
      <c r="AV598" s="12" t="s">
        <v>77</v>
      </c>
      <c r="AW598" s="12" t="s">
        <v>33</v>
      </c>
      <c r="AX598" s="12" t="s">
        <v>70</v>
      </c>
      <c r="AY598" s="231" t="s">
        <v>195</v>
      </c>
    </row>
    <row r="599" spans="2:51" s="13" customFormat="1" ht="27">
      <c r="B599" s="232"/>
      <c r="C599" s="233"/>
      <c r="D599" s="245" t="s">
        <v>207</v>
      </c>
      <c r="E599" s="256" t="s">
        <v>21</v>
      </c>
      <c r="F599" s="257" t="s">
        <v>1390</v>
      </c>
      <c r="G599" s="233"/>
      <c r="H599" s="258">
        <v>31.147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AT599" s="242" t="s">
        <v>207</v>
      </c>
      <c r="AU599" s="242" t="s">
        <v>79</v>
      </c>
      <c r="AV599" s="13" t="s">
        <v>79</v>
      </c>
      <c r="AW599" s="13" t="s">
        <v>33</v>
      </c>
      <c r="AX599" s="13" t="s">
        <v>77</v>
      </c>
      <c r="AY599" s="242" t="s">
        <v>195</v>
      </c>
    </row>
    <row r="600" spans="2:65" s="1" customFormat="1" ht="22.5" customHeight="1">
      <c r="B600" s="42"/>
      <c r="C600" s="206" t="s">
        <v>1391</v>
      </c>
      <c r="D600" s="206" t="s">
        <v>198</v>
      </c>
      <c r="E600" s="207" t="s">
        <v>1392</v>
      </c>
      <c r="F600" s="208" t="s">
        <v>1393</v>
      </c>
      <c r="G600" s="209" t="s">
        <v>214</v>
      </c>
      <c r="H600" s="210">
        <v>2</v>
      </c>
      <c r="I600" s="211"/>
      <c r="J600" s="212">
        <f>ROUND(I600*H600,2)</f>
        <v>0</v>
      </c>
      <c r="K600" s="208" t="s">
        <v>21</v>
      </c>
      <c r="L600" s="62"/>
      <c r="M600" s="213" t="s">
        <v>21</v>
      </c>
      <c r="N600" s="214" t="s">
        <v>41</v>
      </c>
      <c r="O600" s="43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AR600" s="25" t="s">
        <v>301</v>
      </c>
      <c r="AT600" s="25" t="s">
        <v>198</v>
      </c>
      <c r="AU600" s="25" t="s">
        <v>79</v>
      </c>
      <c r="AY600" s="25" t="s">
        <v>195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25" t="s">
        <v>77</v>
      </c>
      <c r="BK600" s="217">
        <f>ROUND(I600*H600,2)</f>
        <v>0</v>
      </c>
      <c r="BL600" s="25" t="s">
        <v>301</v>
      </c>
      <c r="BM600" s="25" t="s">
        <v>1394</v>
      </c>
    </row>
    <row r="601" spans="2:47" s="1" customFormat="1" ht="13.5">
      <c r="B601" s="42"/>
      <c r="C601" s="64"/>
      <c r="D601" s="218" t="s">
        <v>205</v>
      </c>
      <c r="E601" s="64"/>
      <c r="F601" s="219" t="s">
        <v>1393</v>
      </c>
      <c r="G601" s="64"/>
      <c r="H601" s="64"/>
      <c r="I601" s="174"/>
      <c r="J601" s="64"/>
      <c r="K601" s="64"/>
      <c r="L601" s="62"/>
      <c r="M601" s="220"/>
      <c r="N601" s="43"/>
      <c r="O601" s="43"/>
      <c r="P601" s="43"/>
      <c r="Q601" s="43"/>
      <c r="R601" s="43"/>
      <c r="S601" s="43"/>
      <c r="T601" s="79"/>
      <c r="AT601" s="25" t="s">
        <v>205</v>
      </c>
      <c r="AU601" s="25" t="s">
        <v>79</v>
      </c>
    </row>
    <row r="602" spans="2:51" s="12" customFormat="1" ht="13.5">
      <c r="B602" s="221"/>
      <c r="C602" s="222"/>
      <c r="D602" s="218" t="s">
        <v>207</v>
      </c>
      <c r="E602" s="223" t="s">
        <v>21</v>
      </c>
      <c r="F602" s="224" t="s">
        <v>907</v>
      </c>
      <c r="G602" s="222"/>
      <c r="H602" s="225" t="s">
        <v>21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207</v>
      </c>
      <c r="AU602" s="231" t="s">
        <v>79</v>
      </c>
      <c r="AV602" s="12" t="s">
        <v>77</v>
      </c>
      <c r="AW602" s="12" t="s">
        <v>33</v>
      </c>
      <c r="AX602" s="12" t="s">
        <v>70</v>
      </c>
      <c r="AY602" s="231" t="s">
        <v>195</v>
      </c>
    </row>
    <row r="603" spans="2:51" s="13" customFormat="1" ht="13.5">
      <c r="B603" s="232"/>
      <c r="C603" s="233"/>
      <c r="D603" s="245" t="s">
        <v>207</v>
      </c>
      <c r="E603" s="256" t="s">
        <v>21</v>
      </c>
      <c r="F603" s="257" t="s">
        <v>1395</v>
      </c>
      <c r="G603" s="233"/>
      <c r="H603" s="258">
        <v>2</v>
      </c>
      <c r="I603" s="237"/>
      <c r="J603" s="233"/>
      <c r="K603" s="233"/>
      <c r="L603" s="238"/>
      <c r="M603" s="239"/>
      <c r="N603" s="240"/>
      <c r="O603" s="240"/>
      <c r="P603" s="240"/>
      <c r="Q603" s="240"/>
      <c r="R603" s="240"/>
      <c r="S603" s="240"/>
      <c r="T603" s="241"/>
      <c r="AT603" s="242" t="s">
        <v>207</v>
      </c>
      <c r="AU603" s="242" t="s">
        <v>79</v>
      </c>
      <c r="AV603" s="13" t="s">
        <v>79</v>
      </c>
      <c r="AW603" s="13" t="s">
        <v>33</v>
      </c>
      <c r="AX603" s="13" t="s">
        <v>77</v>
      </c>
      <c r="AY603" s="242" t="s">
        <v>195</v>
      </c>
    </row>
    <row r="604" spans="2:65" s="1" customFormat="1" ht="22.5" customHeight="1">
      <c r="B604" s="42"/>
      <c r="C604" s="206" t="s">
        <v>1396</v>
      </c>
      <c r="D604" s="206" t="s">
        <v>198</v>
      </c>
      <c r="E604" s="207" t="s">
        <v>1397</v>
      </c>
      <c r="F604" s="208" t="s">
        <v>1398</v>
      </c>
      <c r="G604" s="209" t="s">
        <v>214</v>
      </c>
      <c r="H604" s="210">
        <v>1</v>
      </c>
      <c r="I604" s="211"/>
      <c r="J604" s="212">
        <f>ROUND(I604*H604,2)</f>
        <v>0</v>
      </c>
      <c r="K604" s="208" t="s">
        <v>21</v>
      </c>
      <c r="L604" s="62"/>
      <c r="M604" s="213" t="s">
        <v>21</v>
      </c>
      <c r="N604" s="214" t="s">
        <v>41</v>
      </c>
      <c r="O604" s="43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301</v>
      </c>
      <c r="AT604" s="25" t="s">
        <v>198</v>
      </c>
      <c r="AU604" s="25" t="s">
        <v>79</v>
      </c>
      <c r="AY604" s="25" t="s">
        <v>195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77</v>
      </c>
      <c r="BK604" s="217">
        <f>ROUND(I604*H604,2)</f>
        <v>0</v>
      </c>
      <c r="BL604" s="25" t="s">
        <v>301</v>
      </c>
      <c r="BM604" s="25" t="s">
        <v>1399</v>
      </c>
    </row>
    <row r="605" spans="2:47" s="1" customFormat="1" ht="13.5">
      <c r="B605" s="42"/>
      <c r="C605" s="64"/>
      <c r="D605" s="218" t="s">
        <v>205</v>
      </c>
      <c r="E605" s="64"/>
      <c r="F605" s="219" t="s">
        <v>1398</v>
      </c>
      <c r="G605" s="64"/>
      <c r="H605" s="64"/>
      <c r="I605" s="174"/>
      <c r="J605" s="64"/>
      <c r="K605" s="64"/>
      <c r="L605" s="62"/>
      <c r="M605" s="220"/>
      <c r="N605" s="43"/>
      <c r="O605" s="43"/>
      <c r="P605" s="43"/>
      <c r="Q605" s="43"/>
      <c r="R605" s="43"/>
      <c r="S605" s="43"/>
      <c r="T605" s="79"/>
      <c r="AT605" s="25" t="s">
        <v>205</v>
      </c>
      <c r="AU605" s="25" t="s">
        <v>79</v>
      </c>
    </row>
    <row r="606" spans="2:51" s="12" customFormat="1" ht="13.5">
      <c r="B606" s="221"/>
      <c r="C606" s="222"/>
      <c r="D606" s="218" t="s">
        <v>207</v>
      </c>
      <c r="E606" s="223" t="s">
        <v>21</v>
      </c>
      <c r="F606" s="224" t="s">
        <v>907</v>
      </c>
      <c r="G606" s="222"/>
      <c r="H606" s="225" t="s">
        <v>21</v>
      </c>
      <c r="I606" s="226"/>
      <c r="J606" s="222"/>
      <c r="K606" s="222"/>
      <c r="L606" s="227"/>
      <c r="M606" s="228"/>
      <c r="N606" s="229"/>
      <c r="O606" s="229"/>
      <c r="P606" s="229"/>
      <c r="Q606" s="229"/>
      <c r="R606" s="229"/>
      <c r="S606" s="229"/>
      <c r="T606" s="230"/>
      <c r="AT606" s="231" t="s">
        <v>207</v>
      </c>
      <c r="AU606" s="231" t="s">
        <v>79</v>
      </c>
      <c r="AV606" s="12" t="s">
        <v>77</v>
      </c>
      <c r="AW606" s="12" t="s">
        <v>33</v>
      </c>
      <c r="AX606" s="12" t="s">
        <v>70</v>
      </c>
      <c r="AY606" s="231" t="s">
        <v>195</v>
      </c>
    </row>
    <row r="607" spans="2:51" s="13" customFormat="1" ht="13.5">
      <c r="B607" s="232"/>
      <c r="C607" s="233"/>
      <c r="D607" s="245" t="s">
        <v>207</v>
      </c>
      <c r="E607" s="256" t="s">
        <v>21</v>
      </c>
      <c r="F607" s="257" t="s">
        <v>1400</v>
      </c>
      <c r="G607" s="233"/>
      <c r="H607" s="258">
        <v>1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AT607" s="242" t="s">
        <v>207</v>
      </c>
      <c r="AU607" s="242" t="s">
        <v>79</v>
      </c>
      <c r="AV607" s="13" t="s">
        <v>79</v>
      </c>
      <c r="AW607" s="13" t="s">
        <v>33</v>
      </c>
      <c r="AX607" s="13" t="s">
        <v>77</v>
      </c>
      <c r="AY607" s="242" t="s">
        <v>195</v>
      </c>
    </row>
    <row r="608" spans="2:65" s="1" customFormat="1" ht="22.5" customHeight="1">
      <c r="B608" s="42"/>
      <c r="C608" s="206" t="s">
        <v>1401</v>
      </c>
      <c r="D608" s="206" t="s">
        <v>198</v>
      </c>
      <c r="E608" s="207" t="s">
        <v>565</v>
      </c>
      <c r="F608" s="208" t="s">
        <v>566</v>
      </c>
      <c r="G608" s="209" t="s">
        <v>539</v>
      </c>
      <c r="H608" s="284"/>
      <c r="I608" s="211"/>
      <c r="J608" s="212">
        <f>ROUND(I608*H608,2)</f>
        <v>0</v>
      </c>
      <c r="K608" s="208" t="s">
        <v>202</v>
      </c>
      <c r="L608" s="62"/>
      <c r="M608" s="213" t="s">
        <v>21</v>
      </c>
      <c r="N608" s="214" t="s">
        <v>41</v>
      </c>
      <c r="O608" s="43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AR608" s="25" t="s">
        <v>301</v>
      </c>
      <c r="AT608" s="25" t="s">
        <v>198</v>
      </c>
      <c r="AU608" s="25" t="s">
        <v>79</v>
      </c>
      <c r="AY608" s="25" t="s">
        <v>195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77</v>
      </c>
      <c r="BK608" s="217">
        <f>ROUND(I608*H608,2)</f>
        <v>0</v>
      </c>
      <c r="BL608" s="25" t="s">
        <v>301</v>
      </c>
      <c r="BM608" s="25" t="s">
        <v>1402</v>
      </c>
    </row>
    <row r="609" spans="2:47" s="1" customFormat="1" ht="27">
      <c r="B609" s="42"/>
      <c r="C609" s="64"/>
      <c r="D609" s="218" t="s">
        <v>205</v>
      </c>
      <c r="E609" s="64"/>
      <c r="F609" s="219" t="s">
        <v>568</v>
      </c>
      <c r="G609" s="64"/>
      <c r="H609" s="64"/>
      <c r="I609" s="174"/>
      <c r="J609" s="64"/>
      <c r="K609" s="64"/>
      <c r="L609" s="62"/>
      <c r="M609" s="220"/>
      <c r="N609" s="43"/>
      <c r="O609" s="43"/>
      <c r="P609" s="43"/>
      <c r="Q609" s="43"/>
      <c r="R609" s="43"/>
      <c r="S609" s="43"/>
      <c r="T609" s="79"/>
      <c r="AT609" s="25" t="s">
        <v>205</v>
      </c>
      <c r="AU609" s="25" t="s">
        <v>79</v>
      </c>
    </row>
    <row r="610" spans="2:63" s="11" customFormat="1" ht="29.85" customHeight="1">
      <c r="B610" s="189"/>
      <c r="C610" s="190"/>
      <c r="D610" s="203" t="s">
        <v>69</v>
      </c>
      <c r="E610" s="204" t="s">
        <v>1403</v>
      </c>
      <c r="F610" s="204" t="s">
        <v>1404</v>
      </c>
      <c r="G610" s="190"/>
      <c r="H610" s="190"/>
      <c r="I610" s="193"/>
      <c r="J610" s="205">
        <f>BK610</f>
        <v>0</v>
      </c>
      <c r="K610" s="190"/>
      <c r="L610" s="195"/>
      <c r="M610" s="196"/>
      <c r="N610" s="197"/>
      <c r="O610" s="197"/>
      <c r="P610" s="198">
        <f>SUM(P611:P675)</f>
        <v>0</v>
      </c>
      <c r="Q610" s="197"/>
      <c r="R610" s="198">
        <f>SUM(R611:R675)</f>
        <v>0.6502641600000001</v>
      </c>
      <c r="S610" s="197"/>
      <c r="T610" s="199">
        <f>SUM(T611:T675)</f>
        <v>0.4246726</v>
      </c>
      <c r="AR610" s="200" t="s">
        <v>79</v>
      </c>
      <c r="AT610" s="201" t="s">
        <v>69</v>
      </c>
      <c r="AU610" s="201" t="s">
        <v>77</v>
      </c>
      <c r="AY610" s="200" t="s">
        <v>195</v>
      </c>
      <c r="BK610" s="202">
        <f>SUM(BK611:BK675)</f>
        <v>0</v>
      </c>
    </row>
    <row r="611" spans="2:65" s="1" customFormat="1" ht="22.5" customHeight="1">
      <c r="B611" s="42"/>
      <c r="C611" s="206" t="s">
        <v>1405</v>
      </c>
      <c r="D611" s="206" t="s">
        <v>198</v>
      </c>
      <c r="E611" s="207" t="s">
        <v>1406</v>
      </c>
      <c r="F611" s="208" t="s">
        <v>1407</v>
      </c>
      <c r="G611" s="209" t="s">
        <v>351</v>
      </c>
      <c r="H611" s="210">
        <v>39.4</v>
      </c>
      <c r="I611" s="211"/>
      <c r="J611" s="212">
        <f>ROUND(I611*H611,2)</f>
        <v>0</v>
      </c>
      <c r="K611" s="208" t="s">
        <v>202</v>
      </c>
      <c r="L611" s="62"/>
      <c r="M611" s="213" t="s">
        <v>21</v>
      </c>
      <c r="N611" s="214" t="s">
        <v>41</v>
      </c>
      <c r="O611" s="43"/>
      <c r="P611" s="215">
        <f>O611*H611</f>
        <v>0</v>
      </c>
      <c r="Q611" s="215">
        <v>0</v>
      </c>
      <c r="R611" s="215">
        <f>Q611*H611</f>
        <v>0</v>
      </c>
      <c r="S611" s="215">
        <v>0.0017</v>
      </c>
      <c r="T611" s="216">
        <f>S611*H611</f>
        <v>0.06698</v>
      </c>
      <c r="AR611" s="25" t="s">
        <v>301</v>
      </c>
      <c r="AT611" s="25" t="s">
        <v>198</v>
      </c>
      <c r="AU611" s="25" t="s">
        <v>79</v>
      </c>
      <c r="AY611" s="25" t="s">
        <v>195</v>
      </c>
      <c r="BE611" s="217">
        <f>IF(N611="základní",J611,0)</f>
        <v>0</v>
      </c>
      <c r="BF611" s="217">
        <f>IF(N611="snížená",J611,0)</f>
        <v>0</v>
      </c>
      <c r="BG611" s="217">
        <f>IF(N611="zákl. přenesená",J611,0)</f>
        <v>0</v>
      </c>
      <c r="BH611" s="217">
        <f>IF(N611="sníž. přenesená",J611,0)</f>
        <v>0</v>
      </c>
      <c r="BI611" s="217">
        <f>IF(N611="nulová",J611,0)</f>
        <v>0</v>
      </c>
      <c r="BJ611" s="25" t="s">
        <v>77</v>
      </c>
      <c r="BK611" s="217">
        <f>ROUND(I611*H611,2)</f>
        <v>0</v>
      </c>
      <c r="BL611" s="25" t="s">
        <v>301</v>
      </c>
      <c r="BM611" s="25" t="s">
        <v>1408</v>
      </c>
    </row>
    <row r="612" spans="2:47" s="1" customFormat="1" ht="13.5">
      <c r="B612" s="42"/>
      <c r="C612" s="64"/>
      <c r="D612" s="245" t="s">
        <v>205</v>
      </c>
      <c r="E612" s="64"/>
      <c r="F612" s="255" t="s">
        <v>1409</v>
      </c>
      <c r="G612" s="64"/>
      <c r="H612" s="64"/>
      <c r="I612" s="174"/>
      <c r="J612" s="64"/>
      <c r="K612" s="64"/>
      <c r="L612" s="62"/>
      <c r="M612" s="220"/>
      <c r="N612" s="43"/>
      <c r="O612" s="43"/>
      <c r="P612" s="43"/>
      <c r="Q612" s="43"/>
      <c r="R612" s="43"/>
      <c r="S612" s="43"/>
      <c r="T612" s="79"/>
      <c r="AT612" s="25" t="s">
        <v>205</v>
      </c>
      <c r="AU612" s="25" t="s">
        <v>79</v>
      </c>
    </row>
    <row r="613" spans="2:65" s="1" customFormat="1" ht="22.5" customHeight="1">
      <c r="B613" s="42"/>
      <c r="C613" s="206" t="s">
        <v>1410</v>
      </c>
      <c r="D613" s="206" t="s">
        <v>198</v>
      </c>
      <c r="E613" s="207" t="s">
        <v>1411</v>
      </c>
      <c r="F613" s="208" t="s">
        <v>1412</v>
      </c>
      <c r="G613" s="209" t="s">
        <v>351</v>
      </c>
      <c r="H613" s="210">
        <v>38.51</v>
      </c>
      <c r="I613" s="211"/>
      <c r="J613" s="212">
        <f>ROUND(I613*H613,2)</f>
        <v>0</v>
      </c>
      <c r="K613" s="208" t="s">
        <v>202</v>
      </c>
      <c r="L613" s="62"/>
      <c r="M613" s="213" t="s">
        <v>21</v>
      </c>
      <c r="N613" s="214" t="s">
        <v>41</v>
      </c>
      <c r="O613" s="43"/>
      <c r="P613" s="215">
        <f>O613*H613</f>
        <v>0</v>
      </c>
      <c r="Q613" s="215">
        <v>0</v>
      </c>
      <c r="R613" s="215">
        <f>Q613*H613</f>
        <v>0</v>
      </c>
      <c r="S613" s="215">
        <v>0.00191</v>
      </c>
      <c r="T613" s="216">
        <f>S613*H613</f>
        <v>0.0735541</v>
      </c>
      <c r="AR613" s="25" t="s">
        <v>301</v>
      </c>
      <c r="AT613" s="25" t="s">
        <v>198</v>
      </c>
      <c r="AU613" s="25" t="s">
        <v>79</v>
      </c>
      <c r="AY613" s="25" t="s">
        <v>195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25" t="s">
        <v>77</v>
      </c>
      <c r="BK613" s="217">
        <f>ROUND(I613*H613,2)</f>
        <v>0</v>
      </c>
      <c r="BL613" s="25" t="s">
        <v>301</v>
      </c>
      <c r="BM613" s="25" t="s">
        <v>1413</v>
      </c>
    </row>
    <row r="614" spans="2:47" s="1" customFormat="1" ht="13.5">
      <c r="B614" s="42"/>
      <c r="C614" s="64"/>
      <c r="D614" s="218" t="s">
        <v>205</v>
      </c>
      <c r="E614" s="64"/>
      <c r="F614" s="219" t="s">
        <v>1414</v>
      </c>
      <c r="G614" s="64"/>
      <c r="H614" s="64"/>
      <c r="I614" s="174"/>
      <c r="J614" s="64"/>
      <c r="K614" s="64"/>
      <c r="L614" s="62"/>
      <c r="M614" s="220"/>
      <c r="N614" s="43"/>
      <c r="O614" s="43"/>
      <c r="P614" s="43"/>
      <c r="Q614" s="43"/>
      <c r="R614" s="43"/>
      <c r="S614" s="43"/>
      <c r="T614" s="79"/>
      <c r="AT614" s="25" t="s">
        <v>205</v>
      </c>
      <c r="AU614" s="25" t="s">
        <v>79</v>
      </c>
    </row>
    <row r="615" spans="2:51" s="13" customFormat="1" ht="13.5">
      <c r="B615" s="232"/>
      <c r="C615" s="233"/>
      <c r="D615" s="245" t="s">
        <v>207</v>
      </c>
      <c r="E615" s="256" t="s">
        <v>21</v>
      </c>
      <c r="F615" s="257" t="s">
        <v>1415</v>
      </c>
      <c r="G615" s="233"/>
      <c r="H615" s="258">
        <v>38.51</v>
      </c>
      <c r="I615" s="237"/>
      <c r="J615" s="233"/>
      <c r="K615" s="233"/>
      <c r="L615" s="238"/>
      <c r="M615" s="239"/>
      <c r="N615" s="240"/>
      <c r="O615" s="240"/>
      <c r="P615" s="240"/>
      <c r="Q615" s="240"/>
      <c r="R615" s="240"/>
      <c r="S615" s="240"/>
      <c r="T615" s="241"/>
      <c r="AT615" s="242" t="s">
        <v>207</v>
      </c>
      <c r="AU615" s="242" t="s">
        <v>79</v>
      </c>
      <c r="AV615" s="13" t="s">
        <v>79</v>
      </c>
      <c r="AW615" s="13" t="s">
        <v>33</v>
      </c>
      <c r="AX615" s="13" t="s">
        <v>77</v>
      </c>
      <c r="AY615" s="242" t="s">
        <v>195</v>
      </c>
    </row>
    <row r="616" spans="2:65" s="1" customFormat="1" ht="22.5" customHeight="1">
      <c r="B616" s="42"/>
      <c r="C616" s="206" t="s">
        <v>1416</v>
      </c>
      <c r="D616" s="206" t="s">
        <v>198</v>
      </c>
      <c r="E616" s="207" t="s">
        <v>1417</v>
      </c>
      <c r="F616" s="208" t="s">
        <v>1418</v>
      </c>
      <c r="G616" s="209" t="s">
        <v>351</v>
      </c>
      <c r="H616" s="210">
        <v>3.15</v>
      </c>
      <c r="I616" s="211"/>
      <c r="J616" s="212">
        <f>ROUND(I616*H616,2)</f>
        <v>0</v>
      </c>
      <c r="K616" s="208" t="s">
        <v>202</v>
      </c>
      <c r="L616" s="62"/>
      <c r="M616" s="213" t="s">
        <v>21</v>
      </c>
      <c r="N616" s="214" t="s">
        <v>41</v>
      </c>
      <c r="O616" s="43"/>
      <c r="P616" s="215">
        <f>O616*H616</f>
        <v>0</v>
      </c>
      <c r="Q616" s="215">
        <v>0</v>
      </c>
      <c r="R616" s="215">
        <f>Q616*H616</f>
        <v>0</v>
      </c>
      <c r="S616" s="215">
        <v>0.00167</v>
      </c>
      <c r="T616" s="216">
        <f>S616*H616</f>
        <v>0.0052605</v>
      </c>
      <c r="AR616" s="25" t="s">
        <v>301</v>
      </c>
      <c r="AT616" s="25" t="s">
        <v>198</v>
      </c>
      <c r="AU616" s="25" t="s">
        <v>79</v>
      </c>
      <c r="AY616" s="25" t="s">
        <v>195</v>
      </c>
      <c r="BE616" s="217">
        <f>IF(N616="základní",J616,0)</f>
        <v>0</v>
      </c>
      <c r="BF616" s="217">
        <f>IF(N616="snížená",J616,0)</f>
        <v>0</v>
      </c>
      <c r="BG616" s="217">
        <f>IF(N616="zákl. přenesená",J616,0)</f>
        <v>0</v>
      </c>
      <c r="BH616" s="217">
        <f>IF(N616="sníž. přenesená",J616,0)</f>
        <v>0</v>
      </c>
      <c r="BI616" s="217">
        <f>IF(N616="nulová",J616,0)</f>
        <v>0</v>
      </c>
      <c r="BJ616" s="25" t="s">
        <v>77</v>
      </c>
      <c r="BK616" s="217">
        <f>ROUND(I616*H616,2)</f>
        <v>0</v>
      </c>
      <c r="BL616" s="25" t="s">
        <v>301</v>
      </c>
      <c r="BM616" s="25" t="s">
        <v>1419</v>
      </c>
    </row>
    <row r="617" spans="2:47" s="1" customFormat="1" ht="13.5">
      <c r="B617" s="42"/>
      <c r="C617" s="64"/>
      <c r="D617" s="218" t="s">
        <v>205</v>
      </c>
      <c r="E617" s="64"/>
      <c r="F617" s="219" t="s">
        <v>1420</v>
      </c>
      <c r="G617" s="64"/>
      <c r="H617" s="64"/>
      <c r="I617" s="174"/>
      <c r="J617" s="64"/>
      <c r="K617" s="64"/>
      <c r="L617" s="62"/>
      <c r="M617" s="220"/>
      <c r="N617" s="43"/>
      <c r="O617" s="43"/>
      <c r="P617" s="43"/>
      <c r="Q617" s="43"/>
      <c r="R617" s="43"/>
      <c r="S617" s="43"/>
      <c r="T617" s="79"/>
      <c r="AT617" s="25" t="s">
        <v>205</v>
      </c>
      <c r="AU617" s="25" t="s">
        <v>79</v>
      </c>
    </row>
    <row r="618" spans="2:51" s="13" customFormat="1" ht="13.5">
      <c r="B618" s="232"/>
      <c r="C618" s="233"/>
      <c r="D618" s="245" t="s">
        <v>207</v>
      </c>
      <c r="E618" s="256" t="s">
        <v>21</v>
      </c>
      <c r="F618" s="257" t="s">
        <v>1421</v>
      </c>
      <c r="G618" s="233"/>
      <c r="H618" s="258">
        <v>3.15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AT618" s="242" t="s">
        <v>207</v>
      </c>
      <c r="AU618" s="242" t="s">
        <v>79</v>
      </c>
      <c r="AV618" s="13" t="s">
        <v>79</v>
      </c>
      <c r="AW618" s="13" t="s">
        <v>33</v>
      </c>
      <c r="AX618" s="13" t="s">
        <v>77</v>
      </c>
      <c r="AY618" s="242" t="s">
        <v>195</v>
      </c>
    </row>
    <row r="619" spans="2:65" s="1" customFormat="1" ht="22.5" customHeight="1">
      <c r="B619" s="42"/>
      <c r="C619" s="206" t="s">
        <v>1422</v>
      </c>
      <c r="D619" s="206" t="s">
        <v>198</v>
      </c>
      <c r="E619" s="207" t="s">
        <v>1423</v>
      </c>
      <c r="F619" s="208" t="s">
        <v>1424</v>
      </c>
      <c r="G619" s="209" t="s">
        <v>351</v>
      </c>
      <c r="H619" s="210">
        <v>41.19</v>
      </c>
      <c r="I619" s="211"/>
      <c r="J619" s="212">
        <f>ROUND(I619*H619,2)</f>
        <v>0</v>
      </c>
      <c r="K619" s="208" t="s">
        <v>202</v>
      </c>
      <c r="L619" s="62"/>
      <c r="M619" s="213" t="s">
        <v>21</v>
      </c>
      <c r="N619" s="214" t="s">
        <v>41</v>
      </c>
      <c r="O619" s="43"/>
      <c r="P619" s="215">
        <f>O619*H619</f>
        <v>0</v>
      </c>
      <c r="Q619" s="215">
        <v>0</v>
      </c>
      <c r="R619" s="215">
        <f>Q619*H619</f>
        <v>0</v>
      </c>
      <c r="S619" s="215">
        <v>0.0026</v>
      </c>
      <c r="T619" s="216">
        <f>S619*H619</f>
        <v>0.107094</v>
      </c>
      <c r="AR619" s="25" t="s">
        <v>301</v>
      </c>
      <c r="AT619" s="25" t="s">
        <v>198</v>
      </c>
      <c r="AU619" s="25" t="s">
        <v>79</v>
      </c>
      <c r="AY619" s="25" t="s">
        <v>195</v>
      </c>
      <c r="BE619" s="217">
        <f>IF(N619="základní",J619,0)</f>
        <v>0</v>
      </c>
      <c r="BF619" s="217">
        <f>IF(N619="snížená",J619,0)</f>
        <v>0</v>
      </c>
      <c r="BG619" s="217">
        <f>IF(N619="zákl. přenesená",J619,0)</f>
        <v>0</v>
      </c>
      <c r="BH619" s="217">
        <f>IF(N619="sníž. přenesená",J619,0)</f>
        <v>0</v>
      </c>
      <c r="BI619" s="217">
        <f>IF(N619="nulová",J619,0)</f>
        <v>0</v>
      </c>
      <c r="BJ619" s="25" t="s">
        <v>77</v>
      </c>
      <c r="BK619" s="217">
        <f>ROUND(I619*H619,2)</f>
        <v>0</v>
      </c>
      <c r="BL619" s="25" t="s">
        <v>301</v>
      </c>
      <c r="BM619" s="25" t="s">
        <v>1425</v>
      </c>
    </row>
    <row r="620" spans="2:47" s="1" customFormat="1" ht="13.5">
      <c r="B620" s="42"/>
      <c r="C620" s="64"/>
      <c r="D620" s="218" t="s">
        <v>205</v>
      </c>
      <c r="E620" s="64"/>
      <c r="F620" s="219" t="s">
        <v>1426</v>
      </c>
      <c r="G620" s="64"/>
      <c r="H620" s="64"/>
      <c r="I620" s="174"/>
      <c r="J620" s="64"/>
      <c r="K620" s="64"/>
      <c r="L620" s="62"/>
      <c r="M620" s="220"/>
      <c r="N620" s="43"/>
      <c r="O620" s="43"/>
      <c r="P620" s="43"/>
      <c r="Q620" s="43"/>
      <c r="R620" s="43"/>
      <c r="S620" s="43"/>
      <c r="T620" s="79"/>
      <c r="AT620" s="25" t="s">
        <v>205</v>
      </c>
      <c r="AU620" s="25" t="s">
        <v>79</v>
      </c>
    </row>
    <row r="621" spans="2:51" s="13" customFormat="1" ht="13.5">
      <c r="B621" s="232"/>
      <c r="C621" s="233"/>
      <c r="D621" s="218" t="s">
        <v>207</v>
      </c>
      <c r="E621" s="234" t="s">
        <v>21</v>
      </c>
      <c r="F621" s="235" t="s">
        <v>1427</v>
      </c>
      <c r="G621" s="233"/>
      <c r="H621" s="236">
        <v>6.05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AT621" s="242" t="s">
        <v>207</v>
      </c>
      <c r="AU621" s="242" t="s">
        <v>79</v>
      </c>
      <c r="AV621" s="13" t="s">
        <v>79</v>
      </c>
      <c r="AW621" s="13" t="s">
        <v>33</v>
      </c>
      <c r="AX621" s="13" t="s">
        <v>70</v>
      </c>
      <c r="AY621" s="242" t="s">
        <v>195</v>
      </c>
    </row>
    <row r="622" spans="2:51" s="13" customFormat="1" ht="13.5">
      <c r="B622" s="232"/>
      <c r="C622" s="233"/>
      <c r="D622" s="218" t="s">
        <v>207</v>
      </c>
      <c r="E622" s="234" t="s">
        <v>21</v>
      </c>
      <c r="F622" s="235" t="s">
        <v>1428</v>
      </c>
      <c r="G622" s="233"/>
      <c r="H622" s="236">
        <v>16.6</v>
      </c>
      <c r="I622" s="237"/>
      <c r="J622" s="233"/>
      <c r="K622" s="233"/>
      <c r="L622" s="238"/>
      <c r="M622" s="239"/>
      <c r="N622" s="240"/>
      <c r="O622" s="240"/>
      <c r="P622" s="240"/>
      <c r="Q622" s="240"/>
      <c r="R622" s="240"/>
      <c r="S622" s="240"/>
      <c r="T622" s="241"/>
      <c r="AT622" s="242" t="s">
        <v>207</v>
      </c>
      <c r="AU622" s="242" t="s">
        <v>79</v>
      </c>
      <c r="AV622" s="13" t="s">
        <v>79</v>
      </c>
      <c r="AW622" s="13" t="s">
        <v>33</v>
      </c>
      <c r="AX622" s="13" t="s">
        <v>70</v>
      </c>
      <c r="AY622" s="242" t="s">
        <v>195</v>
      </c>
    </row>
    <row r="623" spans="2:51" s="13" customFormat="1" ht="13.5">
      <c r="B623" s="232"/>
      <c r="C623" s="233"/>
      <c r="D623" s="218" t="s">
        <v>207</v>
      </c>
      <c r="E623" s="234" t="s">
        <v>21</v>
      </c>
      <c r="F623" s="235" t="s">
        <v>1429</v>
      </c>
      <c r="G623" s="233"/>
      <c r="H623" s="236">
        <v>18.54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AT623" s="242" t="s">
        <v>207</v>
      </c>
      <c r="AU623" s="242" t="s">
        <v>79</v>
      </c>
      <c r="AV623" s="13" t="s">
        <v>79</v>
      </c>
      <c r="AW623" s="13" t="s">
        <v>33</v>
      </c>
      <c r="AX623" s="13" t="s">
        <v>70</v>
      </c>
      <c r="AY623" s="242" t="s">
        <v>195</v>
      </c>
    </row>
    <row r="624" spans="2:51" s="14" customFormat="1" ht="13.5">
      <c r="B624" s="243"/>
      <c r="C624" s="244"/>
      <c r="D624" s="245" t="s">
        <v>207</v>
      </c>
      <c r="E624" s="246" t="s">
        <v>21</v>
      </c>
      <c r="F624" s="247" t="s">
        <v>211</v>
      </c>
      <c r="G624" s="244"/>
      <c r="H624" s="248">
        <v>41.19</v>
      </c>
      <c r="I624" s="249"/>
      <c r="J624" s="244"/>
      <c r="K624" s="244"/>
      <c r="L624" s="250"/>
      <c r="M624" s="251"/>
      <c r="N624" s="252"/>
      <c r="O624" s="252"/>
      <c r="P624" s="252"/>
      <c r="Q624" s="252"/>
      <c r="R624" s="252"/>
      <c r="S624" s="252"/>
      <c r="T624" s="253"/>
      <c r="AT624" s="254" t="s">
        <v>207</v>
      </c>
      <c r="AU624" s="254" t="s">
        <v>79</v>
      </c>
      <c r="AV624" s="14" t="s">
        <v>203</v>
      </c>
      <c r="AW624" s="14" t="s">
        <v>33</v>
      </c>
      <c r="AX624" s="14" t="s">
        <v>77</v>
      </c>
      <c r="AY624" s="254" t="s">
        <v>195</v>
      </c>
    </row>
    <row r="625" spans="2:65" s="1" customFormat="1" ht="22.5" customHeight="1">
      <c r="B625" s="42"/>
      <c r="C625" s="206" t="s">
        <v>1430</v>
      </c>
      <c r="D625" s="206" t="s">
        <v>198</v>
      </c>
      <c r="E625" s="207" t="s">
        <v>1431</v>
      </c>
      <c r="F625" s="208" t="s">
        <v>1432</v>
      </c>
      <c r="G625" s="209" t="s">
        <v>351</v>
      </c>
      <c r="H625" s="210">
        <v>43.6</v>
      </c>
      <c r="I625" s="211"/>
      <c r="J625" s="212">
        <f>ROUND(I625*H625,2)</f>
        <v>0</v>
      </c>
      <c r="K625" s="208" t="s">
        <v>202</v>
      </c>
      <c r="L625" s="62"/>
      <c r="M625" s="213" t="s">
        <v>21</v>
      </c>
      <c r="N625" s="214" t="s">
        <v>41</v>
      </c>
      <c r="O625" s="43"/>
      <c r="P625" s="215">
        <f>O625*H625</f>
        <v>0</v>
      </c>
      <c r="Q625" s="215">
        <v>0</v>
      </c>
      <c r="R625" s="215">
        <f>Q625*H625</f>
        <v>0</v>
      </c>
      <c r="S625" s="215">
        <v>0.00394</v>
      </c>
      <c r="T625" s="216">
        <f>S625*H625</f>
        <v>0.171784</v>
      </c>
      <c r="AR625" s="25" t="s">
        <v>301</v>
      </c>
      <c r="AT625" s="25" t="s">
        <v>198</v>
      </c>
      <c r="AU625" s="25" t="s">
        <v>79</v>
      </c>
      <c r="AY625" s="25" t="s">
        <v>195</v>
      </c>
      <c r="BE625" s="217">
        <f>IF(N625="základní",J625,0)</f>
        <v>0</v>
      </c>
      <c r="BF625" s="217">
        <f>IF(N625="snížená",J625,0)</f>
        <v>0</v>
      </c>
      <c r="BG625" s="217">
        <f>IF(N625="zákl. přenesená",J625,0)</f>
        <v>0</v>
      </c>
      <c r="BH625" s="217">
        <f>IF(N625="sníž. přenesená",J625,0)</f>
        <v>0</v>
      </c>
      <c r="BI625" s="217">
        <f>IF(N625="nulová",J625,0)</f>
        <v>0</v>
      </c>
      <c r="BJ625" s="25" t="s">
        <v>77</v>
      </c>
      <c r="BK625" s="217">
        <f>ROUND(I625*H625,2)</f>
        <v>0</v>
      </c>
      <c r="BL625" s="25" t="s">
        <v>301</v>
      </c>
      <c r="BM625" s="25" t="s">
        <v>1433</v>
      </c>
    </row>
    <row r="626" spans="2:47" s="1" customFormat="1" ht="13.5">
      <c r="B626" s="42"/>
      <c r="C626" s="64"/>
      <c r="D626" s="218" t="s">
        <v>205</v>
      </c>
      <c r="E626" s="64"/>
      <c r="F626" s="219" t="s">
        <v>1434</v>
      </c>
      <c r="G626" s="64"/>
      <c r="H626" s="64"/>
      <c r="I626" s="174"/>
      <c r="J626" s="64"/>
      <c r="K626" s="64"/>
      <c r="L626" s="62"/>
      <c r="M626" s="220"/>
      <c r="N626" s="43"/>
      <c r="O626" s="43"/>
      <c r="P626" s="43"/>
      <c r="Q626" s="43"/>
      <c r="R626" s="43"/>
      <c r="S626" s="43"/>
      <c r="T626" s="79"/>
      <c r="AT626" s="25" t="s">
        <v>205</v>
      </c>
      <c r="AU626" s="25" t="s">
        <v>79</v>
      </c>
    </row>
    <row r="627" spans="2:51" s="13" customFormat="1" ht="13.5">
      <c r="B627" s="232"/>
      <c r="C627" s="233"/>
      <c r="D627" s="245" t="s">
        <v>207</v>
      </c>
      <c r="E627" s="256" t="s">
        <v>21</v>
      </c>
      <c r="F627" s="257" t="s">
        <v>1435</v>
      </c>
      <c r="G627" s="233"/>
      <c r="H627" s="258">
        <v>43.6</v>
      </c>
      <c r="I627" s="237"/>
      <c r="J627" s="233"/>
      <c r="K627" s="233"/>
      <c r="L627" s="238"/>
      <c r="M627" s="239"/>
      <c r="N627" s="240"/>
      <c r="O627" s="240"/>
      <c r="P627" s="240"/>
      <c r="Q627" s="240"/>
      <c r="R627" s="240"/>
      <c r="S627" s="240"/>
      <c r="T627" s="241"/>
      <c r="AT627" s="242" t="s">
        <v>207</v>
      </c>
      <c r="AU627" s="242" t="s">
        <v>79</v>
      </c>
      <c r="AV627" s="13" t="s">
        <v>79</v>
      </c>
      <c r="AW627" s="13" t="s">
        <v>33</v>
      </c>
      <c r="AX627" s="13" t="s">
        <v>77</v>
      </c>
      <c r="AY627" s="242" t="s">
        <v>195</v>
      </c>
    </row>
    <row r="628" spans="2:65" s="1" customFormat="1" ht="31.5" customHeight="1">
      <c r="B628" s="42"/>
      <c r="C628" s="206" t="s">
        <v>1436</v>
      </c>
      <c r="D628" s="206" t="s">
        <v>198</v>
      </c>
      <c r="E628" s="207" t="s">
        <v>1437</v>
      </c>
      <c r="F628" s="208" t="s">
        <v>1438</v>
      </c>
      <c r="G628" s="209" t="s">
        <v>351</v>
      </c>
      <c r="H628" s="210">
        <v>26.76</v>
      </c>
      <c r="I628" s="211"/>
      <c r="J628" s="212">
        <f>ROUND(I628*H628,2)</f>
        <v>0</v>
      </c>
      <c r="K628" s="208" t="s">
        <v>202</v>
      </c>
      <c r="L628" s="62"/>
      <c r="M628" s="213" t="s">
        <v>21</v>
      </c>
      <c r="N628" s="214" t="s">
        <v>41</v>
      </c>
      <c r="O628" s="43"/>
      <c r="P628" s="215">
        <f>O628*H628</f>
        <v>0</v>
      </c>
      <c r="Q628" s="215">
        <v>0.00425</v>
      </c>
      <c r="R628" s="215">
        <f>Q628*H628</f>
        <v>0.11373000000000001</v>
      </c>
      <c r="S628" s="215">
        <v>0</v>
      </c>
      <c r="T628" s="216">
        <f>S628*H628</f>
        <v>0</v>
      </c>
      <c r="AR628" s="25" t="s">
        <v>301</v>
      </c>
      <c r="AT628" s="25" t="s">
        <v>198</v>
      </c>
      <c r="AU628" s="25" t="s">
        <v>79</v>
      </c>
      <c r="AY628" s="25" t="s">
        <v>195</v>
      </c>
      <c r="BE628" s="217">
        <f>IF(N628="základní",J628,0)</f>
        <v>0</v>
      </c>
      <c r="BF628" s="217">
        <f>IF(N628="snížená",J628,0)</f>
        <v>0</v>
      </c>
      <c r="BG628" s="217">
        <f>IF(N628="zákl. přenesená",J628,0)</f>
        <v>0</v>
      </c>
      <c r="BH628" s="217">
        <f>IF(N628="sníž. přenesená",J628,0)</f>
        <v>0</v>
      </c>
      <c r="BI628" s="217">
        <f>IF(N628="nulová",J628,0)</f>
        <v>0</v>
      </c>
      <c r="BJ628" s="25" t="s">
        <v>77</v>
      </c>
      <c r="BK628" s="217">
        <f>ROUND(I628*H628,2)</f>
        <v>0</v>
      </c>
      <c r="BL628" s="25" t="s">
        <v>301</v>
      </c>
      <c r="BM628" s="25" t="s">
        <v>1439</v>
      </c>
    </row>
    <row r="629" spans="2:47" s="1" customFormat="1" ht="27">
      <c r="B629" s="42"/>
      <c r="C629" s="64"/>
      <c r="D629" s="218" t="s">
        <v>205</v>
      </c>
      <c r="E629" s="64"/>
      <c r="F629" s="219" t="s">
        <v>1440</v>
      </c>
      <c r="G629" s="64"/>
      <c r="H629" s="64"/>
      <c r="I629" s="174"/>
      <c r="J629" s="64"/>
      <c r="K629" s="64"/>
      <c r="L629" s="62"/>
      <c r="M629" s="220"/>
      <c r="N629" s="43"/>
      <c r="O629" s="43"/>
      <c r="P629" s="43"/>
      <c r="Q629" s="43"/>
      <c r="R629" s="43"/>
      <c r="S629" s="43"/>
      <c r="T629" s="79"/>
      <c r="AT629" s="25" t="s">
        <v>205</v>
      </c>
      <c r="AU629" s="25" t="s">
        <v>79</v>
      </c>
    </row>
    <row r="630" spans="2:51" s="12" customFormat="1" ht="13.5">
      <c r="B630" s="221"/>
      <c r="C630" s="222"/>
      <c r="D630" s="218" t="s">
        <v>207</v>
      </c>
      <c r="E630" s="223" t="s">
        <v>21</v>
      </c>
      <c r="F630" s="224" t="s">
        <v>1441</v>
      </c>
      <c r="G630" s="222"/>
      <c r="H630" s="225" t="s">
        <v>21</v>
      </c>
      <c r="I630" s="226"/>
      <c r="J630" s="222"/>
      <c r="K630" s="222"/>
      <c r="L630" s="227"/>
      <c r="M630" s="228"/>
      <c r="N630" s="229"/>
      <c r="O630" s="229"/>
      <c r="P630" s="229"/>
      <c r="Q630" s="229"/>
      <c r="R630" s="229"/>
      <c r="S630" s="229"/>
      <c r="T630" s="230"/>
      <c r="AT630" s="231" t="s">
        <v>207</v>
      </c>
      <c r="AU630" s="231" t="s">
        <v>79</v>
      </c>
      <c r="AV630" s="12" t="s">
        <v>77</v>
      </c>
      <c r="AW630" s="12" t="s">
        <v>33</v>
      </c>
      <c r="AX630" s="12" t="s">
        <v>70</v>
      </c>
      <c r="AY630" s="231" t="s">
        <v>195</v>
      </c>
    </row>
    <row r="631" spans="2:51" s="13" customFormat="1" ht="13.5">
      <c r="B631" s="232"/>
      <c r="C631" s="233"/>
      <c r="D631" s="245" t="s">
        <v>207</v>
      </c>
      <c r="E631" s="256" t="s">
        <v>21</v>
      </c>
      <c r="F631" s="257" t="s">
        <v>1442</v>
      </c>
      <c r="G631" s="233"/>
      <c r="H631" s="258">
        <v>26.76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AT631" s="242" t="s">
        <v>207</v>
      </c>
      <c r="AU631" s="242" t="s">
        <v>79</v>
      </c>
      <c r="AV631" s="13" t="s">
        <v>79</v>
      </c>
      <c r="AW631" s="13" t="s">
        <v>33</v>
      </c>
      <c r="AX631" s="13" t="s">
        <v>77</v>
      </c>
      <c r="AY631" s="242" t="s">
        <v>195</v>
      </c>
    </row>
    <row r="632" spans="2:65" s="1" customFormat="1" ht="31.5" customHeight="1">
      <c r="B632" s="42"/>
      <c r="C632" s="206" t="s">
        <v>1443</v>
      </c>
      <c r="D632" s="206" t="s">
        <v>198</v>
      </c>
      <c r="E632" s="207" t="s">
        <v>1444</v>
      </c>
      <c r="F632" s="208" t="s">
        <v>1445</v>
      </c>
      <c r="G632" s="209" t="s">
        <v>351</v>
      </c>
      <c r="H632" s="210">
        <v>26.93</v>
      </c>
      <c r="I632" s="211"/>
      <c r="J632" s="212">
        <f>ROUND(I632*H632,2)</f>
        <v>0</v>
      </c>
      <c r="K632" s="208" t="s">
        <v>202</v>
      </c>
      <c r="L632" s="62"/>
      <c r="M632" s="213" t="s">
        <v>21</v>
      </c>
      <c r="N632" s="214" t="s">
        <v>41</v>
      </c>
      <c r="O632" s="43"/>
      <c r="P632" s="215">
        <f>O632*H632</f>
        <v>0</v>
      </c>
      <c r="Q632" s="215">
        <v>0.00712</v>
      </c>
      <c r="R632" s="215">
        <f>Q632*H632</f>
        <v>0.19174159999999998</v>
      </c>
      <c r="S632" s="215">
        <v>0</v>
      </c>
      <c r="T632" s="216">
        <f>S632*H632</f>
        <v>0</v>
      </c>
      <c r="AR632" s="25" t="s">
        <v>301</v>
      </c>
      <c r="AT632" s="25" t="s">
        <v>198</v>
      </c>
      <c r="AU632" s="25" t="s">
        <v>79</v>
      </c>
      <c r="AY632" s="25" t="s">
        <v>195</v>
      </c>
      <c r="BE632" s="217">
        <f>IF(N632="základní",J632,0)</f>
        <v>0</v>
      </c>
      <c r="BF632" s="217">
        <f>IF(N632="snížená",J632,0)</f>
        <v>0</v>
      </c>
      <c r="BG632" s="217">
        <f>IF(N632="zákl. přenesená",J632,0)</f>
        <v>0</v>
      </c>
      <c r="BH632" s="217">
        <f>IF(N632="sníž. přenesená",J632,0)</f>
        <v>0</v>
      </c>
      <c r="BI632" s="217">
        <f>IF(N632="nulová",J632,0)</f>
        <v>0</v>
      </c>
      <c r="BJ632" s="25" t="s">
        <v>77</v>
      </c>
      <c r="BK632" s="217">
        <f>ROUND(I632*H632,2)</f>
        <v>0</v>
      </c>
      <c r="BL632" s="25" t="s">
        <v>301</v>
      </c>
      <c r="BM632" s="25" t="s">
        <v>1446</v>
      </c>
    </row>
    <row r="633" spans="2:47" s="1" customFormat="1" ht="27">
      <c r="B633" s="42"/>
      <c r="C633" s="64"/>
      <c r="D633" s="218" t="s">
        <v>205</v>
      </c>
      <c r="E633" s="64"/>
      <c r="F633" s="219" t="s">
        <v>1447</v>
      </c>
      <c r="G633" s="64"/>
      <c r="H633" s="64"/>
      <c r="I633" s="174"/>
      <c r="J633" s="64"/>
      <c r="K633" s="64"/>
      <c r="L633" s="62"/>
      <c r="M633" s="220"/>
      <c r="N633" s="43"/>
      <c r="O633" s="43"/>
      <c r="P633" s="43"/>
      <c r="Q633" s="43"/>
      <c r="R633" s="43"/>
      <c r="S633" s="43"/>
      <c r="T633" s="79"/>
      <c r="AT633" s="25" t="s">
        <v>205</v>
      </c>
      <c r="AU633" s="25" t="s">
        <v>79</v>
      </c>
    </row>
    <row r="634" spans="2:51" s="12" customFormat="1" ht="13.5">
      <c r="B634" s="221"/>
      <c r="C634" s="222"/>
      <c r="D634" s="218" t="s">
        <v>207</v>
      </c>
      <c r="E634" s="223" t="s">
        <v>21</v>
      </c>
      <c r="F634" s="224" t="s">
        <v>1441</v>
      </c>
      <c r="G634" s="222"/>
      <c r="H634" s="225" t="s">
        <v>21</v>
      </c>
      <c r="I634" s="226"/>
      <c r="J634" s="222"/>
      <c r="K634" s="222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207</v>
      </c>
      <c r="AU634" s="231" t="s">
        <v>79</v>
      </c>
      <c r="AV634" s="12" t="s">
        <v>77</v>
      </c>
      <c r="AW634" s="12" t="s">
        <v>33</v>
      </c>
      <c r="AX634" s="12" t="s">
        <v>70</v>
      </c>
      <c r="AY634" s="231" t="s">
        <v>195</v>
      </c>
    </row>
    <row r="635" spans="2:51" s="13" customFormat="1" ht="13.5">
      <c r="B635" s="232"/>
      <c r="C635" s="233"/>
      <c r="D635" s="245" t="s">
        <v>207</v>
      </c>
      <c r="E635" s="256" t="s">
        <v>21</v>
      </c>
      <c r="F635" s="257" t="s">
        <v>1448</v>
      </c>
      <c r="G635" s="233"/>
      <c r="H635" s="258">
        <v>26.93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AT635" s="242" t="s">
        <v>207</v>
      </c>
      <c r="AU635" s="242" t="s">
        <v>79</v>
      </c>
      <c r="AV635" s="13" t="s">
        <v>79</v>
      </c>
      <c r="AW635" s="13" t="s">
        <v>33</v>
      </c>
      <c r="AX635" s="13" t="s">
        <v>77</v>
      </c>
      <c r="AY635" s="242" t="s">
        <v>195</v>
      </c>
    </row>
    <row r="636" spans="2:65" s="1" customFormat="1" ht="31.5" customHeight="1">
      <c r="B636" s="42"/>
      <c r="C636" s="206" t="s">
        <v>1449</v>
      </c>
      <c r="D636" s="206" t="s">
        <v>198</v>
      </c>
      <c r="E636" s="207" t="s">
        <v>1450</v>
      </c>
      <c r="F636" s="208" t="s">
        <v>1451</v>
      </c>
      <c r="G636" s="209" t="s">
        <v>250</v>
      </c>
      <c r="H636" s="210">
        <v>20.576</v>
      </c>
      <c r="I636" s="211"/>
      <c r="J636" s="212">
        <f>ROUND(I636*H636,2)</f>
        <v>0</v>
      </c>
      <c r="K636" s="208" t="s">
        <v>202</v>
      </c>
      <c r="L636" s="62"/>
      <c r="M636" s="213" t="s">
        <v>21</v>
      </c>
      <c r="N636" s="214" t="s">
        <v>41</v>
      </c>
      <c r="O636" s="43"/>
      <c r="P636" s="215">
        <f>O636*H636</f>
        <v>0</v>
      </c>
      <c r="Q636" s="215">
        <v>0.00976</v>
      </c>
      <c r="R636" s="215">
        <f>Q636*H636</f>
        <v>0.20082176</v>
      </c>
      <c r="S636" s="215">
        <v>0</v>
      </c>
      <c r="T636" s="216">
        <f>S636*H636</f>
        <v>0</v>
      </c>
      <c r="AR636" s="25" t="s">
        <v>301</v>
      </c>
      <c r="AT636" s="25" t="s">
        <v>198</v>
      </c>
      <c r="AU636" s="25" t="s">
        <v>79</v>
      </c>
      <c r="AY636" s="25" t="s">
        <v>195</v>
      </c>
      <c r="BE636" s="217">
        <f>IF(N636="základní",J636,0)</f>
        <v>0</v>
      </c>
      <c r="BF636" s="217">
        <f>IF(N636="snížená",J636,0)</f>
        <v>0</v>
      </c>
      <c r="BG636" s="217">
        <f>IF(N636="zákl. přenesená",J636,0)</f>
        <v>0</v>
      </c>
      <c r="BH636" s="217">
        <f>IF(N636="sníž. přenesená",J636,0)</f>
        <v>0</v>
      </c>
      <c r="BI636" s="217">
        <f>IF(N636="nulová",J636,0)</f>
        <v>0</v>
      </c>
      <c r="BJ636" s="25" t="s">
        <v>77</v>
      </c>
      <c r="BK636" s="217">
        <f>ROUND(I636*H636,2)</f>
        <v>0</v>
      </c>
      <c r="BL636" s="25" t="s">
        <v>301</v>
      </c>
      <c r="BM636" s="25" t="s">
        <v>1452</v>
      </c>
    </row>
    <row r="637" spans="2:47" s="1" customFormat="1" ht="27">
      <c r="B637" s="42"/>
      <c r="C637" s="64"/>
      <c r="D637" s="218" t="s">
        <v>205</v>
      </c>
      <c r="E637" s="64"/>
      <c r="F637" s="219" t="s">
        <v>1453</v>
      </c>
      <c r="G637" s="64"/>
      <c r="H637" s="64"/>
      <c r="I637" s="174"/>
      <c r="J637" s="64"/>
      <c r="K637" s="64"/>
      <c r="L637" s="62"/>
      <c r="M637" s="220"/>
      <c r="N637" s="43"/>
      <c r="O637" s="43"/>
      <c r="P637" s="43"/>
      <c r="Q637" s="43"/>
      <c r="R637" s="43"/>
      <c r="S637" s="43"/>
      <c r="T637" s="79"/>
      <c r="AT637" s="25" t="s">
        <v>205</v>
      </c>
      <c r="AU637" s="25" t="s">
        <v>79</v>
      </c>
    </row>
    <row r="638" spans="2:51" s="12" customFormat="1" ht="13.5">
      <c r="B638" s="221"/>
      <c r="C638" s="222"/>
      <c r="D638" s="218" t="s">
        <v>207</v>
      </c>
      <c r="E638" s="223" t="s">
        <v>21</v>
      </c>
      <c r="F638" s="224" t="s">
        <v>1441</v>
      </c>
      <c r="G638" s="222"/>
      <c r="H638" s="225" t="s">
        <v>21</v>
      </c>
      <c r="I638" s="226"/>
      <c r="J638" s="222"/>
      <c r="K638" s="222"/>
      <c r="L638" s="227"/>
      <c r="M638" s="228"/>
      <c r="N638" s="229"/>
      <c r="O638" s="229"/>
      <c r="P638" s="229"/>
      <c r="Q638" s="229"/>
      <c r="R638" s="229"/>
      <c r="S638" s="229"/>
      <c r="T638" s="230"/>
      <c r="AT638" s="231" t="s">
        <v>207</v>
      </c>
      <c r="AU638" s="231" t="s">
        <v>79</v>
      </c>
      <c r="AV638" s="12" t="s">
        <v>77</v>
      </c>
      <c r="AW638" s="12" t="s">
        <v>33</v>
      </c>
      <c r="AX638" s="12" t="s">
        <v>70</v>
      </c>
      <c r="AY638" s="231" t="s">
        <v>195</v>
      </c>
    </row>
    <row r="639" spans="2:51" s="13" customFormat="1" ht="13.5">
      <c r="B639" s="232"/>
      <c r="C639" s="233"/>
      <c r="D639" s="245" t="s">
        <v>207</v>
      </c>
      <c r="E639" s="256" t="s">
        <v>21</v>
      </c>
      <c r="F639" s="257" t="s">
        <v>1454</v>
      </c>
      <c r="G639" s="233"/>
      <c r="H639" s="258">
        <v>20.576</v>
      </c>
      <c r="I639" s="237"/>
      <c r="J639" s="233"/>
      <c r="K639" s="233"/>
      <c r="L639" s="238"/>
      <c r="M639" s="239"/>
      <c r="N639" s="240"/>
      <c r="O639" s="240"/>
      <c r="P639" s="240"/>
      <c r="Q639" s="240"/>
      <c r="R639" s="240"/>
      <c r="S639" s="240"/>
      <c r="T639" s="241"/>
      <c r="AT639" s="242" t="s">
        <v>207</v>
      </c>
      <c r="AU639" s="242" t="s">
        <v>79</v>
      </c>
      <c r="AV639" s="13" t="s">
        <v>79</v>
      </c>
      <c r="AW639" s="13" t="s">
        <v>33</v>
      </c>
      <c r="AX639" s="13" t="s">
        <v>77</v>
      </c>
      <c r="AY639" s="242" t="s">
        <v>195</v>
      </c>
    </row>
    <row r="640" spans="2:65" s="1" customFormat="1" ht="22.5" customHeight="1">
      <c r="B640" s="42"/>
      <c r="C640" s="206" t="s">
        <v>1455</v>
      </c>
      <c r="D640" s="206" t="s">
        <v>198</v>
      </c>
      <c r="E640" s="207" t="s">
        <v>1456</v>
      </c>
      <c r="F640" s="208" t="s">
        <v>1457</v>
      </c>
      <c r="G640" s="209" t="s">
        <v>351</v>
      </c>
      <c r="H640" s="210">
        <v>14.84</v>
      </c>
      <c r="I640" s="211"/>
      <c r="J640" s="212">
        <f>ROUND(I640*H640,2)</f>
        <v>0</v>
      </c>
      <c r="K640" s="208" t="s">
        <v>202</v>
      </c>
      <c r="L640" s="62"/>
      <c r="M640" s="213" t="s">
        <v>21</v>
      </c>
      <c r="N640" s="214" t="s">
        <v>41</v>
      </c>
      <c r="O640" s="43"/>
      <c r="P640" s="215">
        <f>O640*H640</f>
        <v>0</v>
      </c>
      <c r="Q640" s="215">
        <v>0.00358</v>
      </c>
      <c r="R640" s="215">
        <f>Q640*H640</f>
        <v>0.0531272</v>
      </c>
      <c r="S640" s="215">
        <v>0</v>
      </c>
      <c r="T640" s="216">
        <f>S640*H640</f>
        <v>0</v>
      </c>
      <c r="AR640" s="25" t="s">
        <v>301</v>
      </c>
      <c r="AT640" s="25" t="s">
        <v>198</v>
      </c>
      <c r="AU640" s="25" t="s">
        <v>79</v>
      </c>
      <c r="AY640" s="25" t="s">
        <v>195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25" t="s">
        <v>77</v>
      </c>
      <c r="BK640" s="217">
        <f>ROUND(I640*H640,2)</f>
        <v>0</v>
      </c>
      <c r="BL640" s="25" t="s">
        <v>301</v>
      </c>
      <c r="BM640" s="25" t="s">
        <v>1458</v>
      </c>
    </row>
    <row r="641" spans="2:47" s="1" customFormat="1" ht="27">
      <c r="B641" s="42"/>
      <c r="C641" s="64"/>
      <c r="D641" s="218" t="s">
        <v>205</v>
      </c>
      <c r="E641" s="64"/>
      <c r="F641" s="219" t="s">
        <v>1459</v>
      </c>
      <c r="G641" s="64"/>
      <c r="H641" s="64"/>
      <c r="I641" s="174"/>
      <c r="J641" s="64"/>
      <c r="K641" s="64"/>
      <c r="L641" s="62"/>
      <c r="M641" s="220"/>
      <c r="N641" s="43"/>
      <c r="O641" s="43"/>
      <c r="P641" s="43"/>
      <c r="Q641" s="43"/>
      <c r="R641" s="43"/>
      <c r="S641" s="43"/>
      <c r="T641" s="79"/>
      <c r="AT641" s="25" t="s">
        <v>205</v>
      </c>
      <c r="AU641" s="25" t="s">
        <v>79</v>
      </c>
    </row>
    <row r="642" spans="2:51" s="12" customFormat="1" ht="13.5">
      <c r="B642" s="221"/>
      <c r="C642" s="222"/>
      <c r="D642" s="218" t="s">
        <v>207</v>
      </c>
      <c r="E642" s="223" t="s">
        <v>21</v>
      </c>
      <c r="F642" s="224" t="s">
        <v>1441</v>
      </c>
      <c r="G642" s="222"/>
      <c r="H642" s="225" t="s">
        <v>21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207</v>
      </c>
      <c r="AU642" s="231" t="s">
        <v>79</v>
      </c>
      <c r="AV642" s="12" t="s">
        <v>77</v>
      </c>
      <c r="AW642" s="12" t="s">
        <v>33</v>
      </c>
      <c r="AX642" s="12" t="s">
        <v>70</v>
      </c>
      <c r="AY642" s="231" t="s">
        <v>195</v>
      </c>
    </row>
    <row r="643" spans="2:51" s="13" customFormat="1" ht="13.5">
      <c r="B643" s="232"/>
      <c r="C643" s="233"/>
      <c r="D643" s="218" t="s">
        <v>207</v>
      </c>
      <c r="E643" s="234" t="s">
        <v>21</v>
      </c>
      <c r="F643" s="235" t="s">
        <v>1460</v>
      </c>
      <c r="G643" s="233"/>
      <c r="H643" s="236">
        <v>2.3</v>
      </c>
      <c r="I643" s="237"/>
      <c r="J643" s="233"/>
      <c r="K643" s="233"/>
      <c r="L643" s="238"/>
      <c r="M643" s="239"/>
      <c r="N643" s="240"/>
      <c r="O643" s="240"/>
      <c r="P643" s="240"/>
      <c r="Q643" s="240"/>
      <c r="R643" s="240"/>
      <c r="S643" s="240"/>
      <c r="T643" s="241"/>
      <c r="AT643" s="242" t="s">
        <v>207</v>
      </c>
      <c r="AU643" s="242" t="s">
        <v>79</v>
      </c>
      <c r="AV643" s="13" t="s">
        <v>79</v>
      </c>
      <c r="AW643" s="13" t="s">
        <v>33</v>
      </c>
      <c r="AX643" s="13" t="s">
        <v>70</v>
      </c>
      <c r="AY643" s="242" t="s">
        <v>195</v>
      </c>
    </row>
    <row r="644" spans="2:51" s="13" customFormat="1" ht="13.5">
      <c r="B644" s="232"/>
      <c r="C644" s="233"/>
      <c r="D644" s="218" t="s">
        <v>207</v>
      </c>
      <c r="E644" s="234" t="s">
        <v>21</v>
      </c>
      <c r="F644" s="235" t="s">
        <v>1461</v>
      </c>
      <c r="G644" s="233"/>
      <c r="H644" s="236">
        <v>1.81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AT644" s="242" t="s">
        <v>207</v>
      </c>
      <c r="AU644" s="242" t="s">
        <v>79</v>
      </c>
      <c r="AV644" s="13" t="s">
        <v>79</v>
      </c>
      <c r="AW644" s="13" t="s">
        <v>33</v>
      </c>
      <c r="AX644" s="13" t="s">
        <v>70</v>
      </c>
      <c r="AY644" s="242" t="s">
        <v>195</v>
      </c>
    </row>
    <row r="645" spans="2:51" s="13" customFormat="1" ht="13.5">
      <c r="B645" s="232"/>
      <c r="C645" s="233"/>
      <c r="D645" s="218" t="s">
        <v>207</v>
      </c>
      <c r="E645" s="234" t="s">
        <v>21</v>
      </c>
      <c r="F645" s="235" t="s">
        <v>1462</v>
      </c>
      <c r="G645" s="233"/>
      <c r="H645" s="236">
        <v>7.26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AT645" s="242" t="s">
        <v>207</v>
      </c>
      <c r="AU645" s="242" t="s">
        <v>79</v>
      </c>
      <c r="AV645" s="13" t="s">
        <v>79</v>
      </c>
      <c r="AW645" s="13" t="s">
        <v>33</v>
      </c>
      <c r="AX645" s="13" t="s">
        <v>70</v>
      </c>
      <c r="AY645" s="242" t="s">
        <v>195</v>
      </c>
    </row>
    <row r="646" spans="2:51" s="13" customFormat="1" ht="13.5">
      <c r="B646" s="232"/>
      <c r="C646" s="233"/>
      <c r="D646" s="218" t="s">
        <v>207</v>
      </c>
      <c r="E646" s="234" t="s">
        <v>21</v>
      </c>
      <c r="F646" s="235" t="s">
        <v>1463</v>
      </c>
      <c r="G646" s="233"/>
      <c r="H646" s="236">
        <v>3.47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AT646" s="242" t="s">
        <v>207</v>
      </c>
      <c r="AU646" s="242" t="s">
        <v>79</v>
      </c>
      <c r="AV646" s="13" t="s">
        <v>79</v>
      </c>
      <c r="AW646" s="13" t="s">
        <v>33</v>
      </c>
      <c r="AX646" s="13" t="s">
        <v>70</v>
      </c>
      <c r="AY646" s="242" t="s">
        <v>195</v>
      </c>
    </row>
    <row r="647" spans="2:51" s="14" customFormat="1" ht="13.5">
      <c r="B647" s="243"/>
      <c r="C647" s="244"/>
      <c r="D647" s="245" t="s">
        <v>207</v>
      </c>
      <c r="E647" s="246" t="s">
        <v>21</v>
      </c>
      <c r="F647" s="247" t="s">
        <v>211</v>
      </c>
      <c r="G647" s="244"/>
      <c r="H647" s="248">
        <v>14.84</v>
      </c>
      <c r="I647" s="249"/>
      <c r="J647" s="244"/>
      <c r="K647" s="244"/>
      <c r="L647" s="250"/>
      <c r="M647" s="251"/>
      <c r="N647" s="252"/>
      <c r="O647" s="252"/>
      <c r="P647" s="252"/>
      <c r="Q647" s="252"/>
      <c r="R647" s="252"/>
      <c r="S647" s="252"/>
      <c r="T647" s="253"/>
      <c r="AT647" s="254" t="s">
        <v>207</v>
      </c>
      <c r="AU647" s="254" t="s">
        <v>79</v>
      </c>
      <c r="AV647" s="14" t="s">
        <v>203</v>
      </c>
      <c r="AW647" s="14" t="s">
        <v>33</v>
      </c>
      <c r="AX647" s="14" t="s">
        <v>77</v>
      </c>
      <c r="AY647" s="254" t="s">
        <v>195</v>
      </c>
    </row>
    <row r="648" spans="2:65" s="1" customFormat="1" ht="22.5" customHeight="1">
      <c r="B648" s="42"/>
      <c r="C648" s="206" t="s">
        <v>1464</v>
      </c>
      <c r="D648" s="206" t="s">
        <v>198</v>
      </c>
      <c r="E648" s="207" t="s">
        <v>1465</v>
      </c>
      <c r="F648" s="208" t="s">
        <v>1466</v>
      </c>
      <c r="G648" s="209" t="s">
        <v>351</v>
      </c>
      <c r="H648" s="210">
        <v>7.16</v>
      </c>
      <c r="I648" s="211"/>
      <c r="J648" s="212">
        <f>ROUND(I648*H648,2)</f>
        <v>0</v>
      </c>
      <c r="K648" s="208" t="s">
        <v>202</v>
      </c>
      <c r="L648" s="62"/>
      <c r="M648" s="213" t="s">
        <v>21</v>
      </c>
      <c r="N648" s="214" t="s">
        <v>41</v>
      </c>
      <c r="O648" s="43"/>
      <c r="P648" s="215">
        <f>O648*H648</f>
        <v>0</v>
      </c>
      <c r="Q648" s="215">
        <v>0.00438</v>
      </c>
      <c r="R648" s="215">
        <f>Q648*H648</f>
        <v>0.0313608</v>
      </c>
      <c r="S648" s="215">
        <v>0</v>
      </c>
      <c r="T648" s="216">
        <f>S648*H648</f>
        <v>0</v>
      </c>
      <c r="AR648" s="25" t="s">
        <v>301</v>
      </c>
      <c r="AT648" s="25" t="s">
        <v>198</v>
      </c>
      <c r="AU648" s="25" t="s">
        <v>79</v>
      </c>
      <c r="AY648" s="25" t="s">
        <v>195</v>
      </c>
      <c r="BE648" s="217">
        <f>IF(N648="základní",J648,0)</f>
        <v>0</v>
      </c>
      <c r="BF648" s="217">
        <f>IF(N648="snížená",J648,0)</f>
        <v>0</v>
      </c>
      <c r="BG648" s="217">
        <f>IF(N648="zákl. přenesená",J648,0)</f>
        <v>0</v>
      </c>
      <c r="BH648" s="217">
        <f>IF(N648="sníž. přenesená",J648,0)</f>
        <v>0</v>
      </c>
      <c r="BI648" s="217">
        <f>IF(N648="nulová",J648,0)</f>
        <v>0</v>
      </c>
      <c r="BJ648" s="25" t="s">
        <v>77</v>
      </c>
      <c r="BK648" s="217">
        <f>ROUND(I648*H648,2)</f>
        <v>0</v>
      </c>
      <c r="BL648" s="25" t="s">
        <v>301</v>
      </c>
      <c r="BM648" s="25" t="s">
        <v>1467</v>
      </c>
    </row>
    <row r="649" spans="2:47" s="1" customFormat="1" ht="27">
      <c r="B649" s="42"/>
      <c r="C649" s="64"/>
      <c r="D649" s="218" t="s">
        <v>205</v>
      </c>
      <c r="E649" s="64"/>
      <c r="F649" s="219" t="s">
        <v>1468</v>
      </c>
      <c r="G649" s="64"/>
      <c r="H649" s="64"/>
      <c r="I649" s="174"/>
      <c r="J649" s="64"/>
      <c r="K649" s="64"/>
      <c r="L649" s="62"/>
      <c r="M649" s="220"/>
      <c r="N649" s="43"/>
      <c r="O649" s="43"/>
      <c r="P649" s="43"/>
      <c r="Q649" s="43"/>
      <c r="R649" s="43"/>
      <c r="S649" s="43"/>
      <c r="T649" s="79"/>
      <c r="AT649" s="25" t="s">
        <v>205</v>
      </c>
      <c r="AU649" s="25" t="s">
        <v>79</v>
      </c>
    </row>
    <row r="650" spans="2:51" s="12" customFormat="1" ht="13.5">
      <c r="B650" s="221"/>
      <c r="C650" s="222"/>
      <c r="D650" s="218" t="s">
        <v>207</v>
      </c>
      <c r="E650" s="223" t="s">
        <v>21</v>
      </c>
      <c r="F650" s="224" t="s">
        <v>1441</v>
      </c>
      <c r="G650" s="222"/>
      <c r="H650" s="225" t="s">
        <v>21</v>
      </c>
      <c r="I650" s="226"/>
      <c r="J650" s="222"/>
      <c r="K650" s="222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207</v>
      </c>
      <c r="AU650" s="231" t="s">
        <v>79</v>
      </c>
      <c r="AV650" s="12" t="s">
        <v>77</v>
      </c>
      <c r="AW650" s="12" t="s">
        <v>33</v>
      </c>
      <c r="AX650" s="12" t="s">
        <v>70</v>
      </c>
      <c r="AY650" s="231" t="s">
        <v>195</v>
      </c>
    </row>
    <row r="651" spans="2:51" s="13" customFormat="1" ht="13.5">
      <c r="B651" s="232"/>
      <c r="C651" s="233"/>
      <c r="D651" s="245" t="s">
        <v>207</v>
      </c>
      <c r="E651" s="256" t="s">
        <v>21</v>
      </c>
      <c r="F651" s="257" t="s">
        <v>1469</v>
      </c>
      <c r="G651" s="233"/>
      <c r="H651" s="258">
        <v>7.16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AT651" s="242" t="s">
        <v>207</v>
      </c>
      <c r="AU651" s="242" t="s">
        <v>79</v>
      </c>
      <c r="AV651" s="13" t="s">
        <v>79</v>
      </c>
      <c r="AW651" s="13" t="s">
        <v>33</v>
      </c>
      <c r="AX651" s="13" t="s">
        <v>77</v>
      </c>
      <c r="AY651" s="242" t="s">
        <v>195</v>
      </c>
    </row>
    <row r="652" spans="2:65" s="1" customFormat="1" ht="31.5" customHeight="1">
      <c r="B652" s="42"/>
      <c r="C652" s="206" t="s">
        <v>1470</v>
      </c>
      <c r="D652" s="206" t="s">
        <v>198</v>
      </c>
      <c r="E652" s="207" t="s">
        <v>1471</v>
      </c>
      <c r="F652" s="208" t="s">
        <v>1472</v>
      </c>
      <c r="G652" s="209" t="s">
        <v>214</v>
      </c>
      <c r="H652" s="210">
        <v>3</v>
      </c>
      <c r="I652" s="211"/>
      <c r="J652" s="212">
        <f>ROUND(I652*H652,2)</f>
        <v>0</v>
      </c>
      <c r="K652" s="208" t="s">
        <v>202</v>
      </c>
      <c r="L652" s="62"/>
      <c r="M652" s="213" t="s">
        <v>21</v>
      </c>
      <c r="N652" s="214" t="s">
        <v>41</v>
      </c>
      <c r="O652" s="43"/>
      <c r="P652" s="215">
        <f>O652*H652</f>
        <v>0</v>
      </c>
      <c r="Q652" s="215">
        <v>0</v>
      </c>
      <c r="R652" s="215">
        <f>Q652*H652</f>
        <v>0</v>
      </c>
      <c r="S652" s="215">
        <v>0</v>
      </c>
      <c r="T652" s="216">
        <f>S652*H652</f>
        <v>0</v>
      </c>
      <c r="AR652" s="25" t="s">
        <v>301</v>
      </c>
      <c r="AT652" s="25" t="s">
        <v>198</v>
      </c>
      <c r="AU652" s="25" t="s">
        <v>79</v>
      </c>
      <c r="AY652" s="25" t="s">
        <v>195</v>
      </c>
      <c r="BE652" s="217">
        <f>IF(N652="základní",J652,0)</f>
        <v>0</v>
      </c>
      <c r="BF652" s="217">
        <f>IF(N652="snížená",J652,0)</f>
        <v>0</v>
      </c>
      <c r="BG652" s="217">
        <f>IF(N652="zákl. přenesená",J652,0)</f>
        <v>0</v>
      </c>
      <c r="BH652" s="217">
        <f>IF(N652="sníž. přenesená",J652,0)</f>
        <v>0</v>
      </c>
      <c r="BI652" s="217">
        <f>IF(N652="nulová",J652,0)</f>
        <v>0</v>
      </c>
      <c r="BJ652" s="25" t="s">
        <v>77</v>
      </c>
      <c r="BK652" s="217">
        <f>ROUND(I652*H652,2)</f>
        <v>0</v>
      </c>
      <c r="BL652" s="25" t="s">
        <v>301</v>
      </c>
      <c r="BM652" s="25" t="s">
        <v>1473</v>
      </c>
    </row>
    <row r="653" spans="2:47" s="1" customFormat="1" ht="40.5">
      <c r="B653" s="42"/>
      <c r="C653" s="64"/>
      <c r="D653" s="245" t="s">
        <v>205</v>
      </c>
      <c r="E653" s="64"/>
      <c r="F653" s="255" t="s">
        <v>1474</v>
      </c>
      <c r="G653" s="64"/>
      <c r="H653" s="64"/>
      <c r="I653" s="174"/>
      <c r="J653" s="64"/>
      <c r="K653" s="64"/>
      <c r="L653" s="62"/>
      <c r="M653" s="220"/>
      <c r="N653" s="43"/>
      <c r="O653" s="43"/>
      <c r="P653" s="43"/>
      <c r="Q653" s="43"/>
      <c r="R653" s="43"/>
      <c r="S653" s="43"/>
      <c r="T653" s="79"/>
      <c r="AT653" s="25" t="s">
        <v>205</v>
      </c>
      <c r="AU653" s="25" t="s">
        <v>79</v>
      </c>
    </row>
    <row r="654" spans="2:65" s="1" customFormat="1" ht="22.5" customHeight="1">
      <c r="B654" s="42"/>
      <c r="C654" s="206" t="s">
        <v>1475</v>
      </c>
      <c r="D654" s="206" t="s">
        <v>198</v>
      </c>
      <c r="E654" s="207" t="s">
        <v>1476</v>
      </c>
      <c r="F654" s="208" t="s">
        <v>1477</v>
      </c>
      <c r="G654" s="209" t="s">
        <v>351</v>
      </c>
      <c r="H654" s="210">
        <v>20.52</v>
      </c>
      <c r="I654" s="211"/>
      <c r="J654" s="212">
        <f>ROUND(I654*H654,2)</f>
        <v>0</v>
      </c>
      <c r="K654" s="208" t="s">
        <v>202</v>
      </c>
      <c r="L654" s="62"/>
      <c r="M654" s="213" t="s">
        <v>21</v>
      </c>
      <c r="N654" s="214" t="s">
        <v>41</v>
      </c>
      <c r="O654" s="43"/>
      <c r="P654" s="215">
        <f>O654*H654</f>
        <v>0</v>
      </c>
      <c r="Q654" s="215">
        <v>0.00137</v>
      </c>
      <c r="R654" s="215">
        <f>Q654*H654</f>
        <v>0.0281124</v>
      </c>
      <c r="S654" s="215">
        <v>0</v>
      </c>
      <c r="T654" s="216">
        <f>S654*H654</f>
        <v>0</v>
      </c>
      <c r="AR654" s="25" t="s">
        <v>301</v>
      </c>
      <c r="AT654" s="25" t="s">
        <v>198</v>
      </c>
      <c r="AU654" s="25" t="s">
        <v>79</v>
      </c>
      <c r="AY654" s="25" t="s">
        <v>195</v>
      </c>
      <c r="BE654" s="217">
        <f>IF(N654="základní",J654,0)</f>
        <v>0</v>
      </c>
      <c r="BF654" s="217">
        <f>IF(N654="snížená",J654,0)</f>
        <v>0</v>
      </c>
      <c r="BG654" s="217">
        <f>IF(N654="zákl. přenesená",J654,0)</f>
        <v>0</v>
      </c>
      <c r="BH654" s="217">
        <f>IF(N654="sníž. přenesená",J654,0)</f>
        <v>0</v>
      </c>
      <c r="BI654" s="217">
        <f>IF(N654="nulová",J654,0)</f>
        <v>0</v>
      </c>
      <c r="BJ654" s="25" t="s">
        <v>77</v>
      </c>
      <c r="BK654" s="217">
        <f>ROUND(I654*H654,2)</f>
        <v>0</v>
      </c>
      <c r="BL654" s="25" t="s">
        <v>301</v>
      </c>
      <c r="BM654" s="25" t="s">
        <v>1478</v>
      </c>
    </row>
    <row r="655" spans="2:47" s="1" customFormat="1" ht="27">
      <c r="B655" s="42"/>
      <c r="C655" s="64"/>
      <c r="D655" s="218" t="s">
        <v>205</v>
      </c>
      <c r="E655" s="64"/>
      <c r="F655" s="219" t="s">
        <v>1479</v>
      </c>
      <c r="G655" s="64"/>
      <c r="H655" s="64"/>
      <c r="I655" s="174"/>
      <c r="J655" s="64"/>
      <c r="K655" s="64"/>
      <c r="L655" s="62"/>
      <c r="M655" s="220"/>
      <c r="N655" s="43"/>
      <c r="O655" s="43"/>
      <c r="P655" s="43"/>
      <c r="Q655" s="43"/>
      <c r="R655" s="43"/>
      <c r="S655" s="43"/>
      <c r="T655" s="79"/>
      <c r="AT655" s="25" t="s">
        <v>205</v>
      </c>
      <c r="AU655" s="25" t="s">
        <v>79</v>
      </c>
    </row>
    <row r="656" spans="2:51" s="12" customFormat="1" ht="13.5">
      <c r="B656" s="221"/>
      <c r="C656" s="222"/>
      <c r="D656" s="218" t="s">
        <v>207</v>
      </c>
      <c r="E656" s="223" t="s">
        <v>21</v>
      </c>
      <c r="F656" s="224" t="s">
        <v>1441</v>
      </c>
      <c r="G656" s="222"/>
      <c r="H656" s="225" t="s">
        <v>21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207</v>
      </c>
      <c r="AU656" s="231" t="s">
        <v>79</v>
      </c>
      <c r="AV656" s="12" t="s">
        <v>77</v>
      </c>
      <c r="AW656" s="12" t="s">
        <v>33</v>
      </c>
      <c r="AX656" s="12" t="s">
        <v>70</v>
      </c>
      <c r="AY656" s="231" t="s">
        <v>195</v>
      </c>
    </row>
    <row r="657" spans="2:51" s="13" customFormat="1" ht="13.5">
      <c r="B657" s="232"/>
      <c r="C657" s="233"/>
      <c r="D657" s="245" t="s">
        <v>207</v>
      </c>
      <c r="E657" s="256" t="s">
        <v>21</v>
      </c>
      <c r="F657" s="257" t="s">
        <v>1480</v>
      </c>
      <c r="G657" s="233"/>
      <c r="H657" s="258">
        <v>20.52</v>
      </c>
      <c r="I657" s="237"/>
      <c r="J657" s="233"/>
      <c r="K657" s="233"/>
      <c r="L657" s="238"/>
      <c r="M657" s="239"/>
      <c r="N657" s="240"/>
      <c r="O657" s="240"/>
      <c r="P657" s="240"/>
      <c r="Q657" s="240"/>
      <c r="R657" s="240"/>
      <c r="S657" s="240"/>
      <c r="T657" s="241"/>
      <c r="AT657" s="242" t="s">
        <v>207</v>
      </c>
      <c r="AU657" s="242" t="s">
        <v>79</v>
      </c>
      <c r="AV657" s="13" t="s">
        <v>79</v>
      </c>
      <c r="AW657" s="13" t="s">
        <v>33</v>
      </c>
      <c r="AX657" s="13" t="s">
        <v>77</v>
      </c>
      <c r="AY657" s="242" t="s">
        <v>195</v>
      </c>
    </row>
    <row r="658" spans="2:65" s="1" customFormat="1" ht="22.5" customHeight="1">
      <c r="B658" s="42"/>
      <c r="C658" s="206" t="s">
        <v>1481</v>
      </c>
      <c r="D658" s="206" t="s">
        <v>198</v>
      </c>
      <c r="E658" s="207" t="s">
        <v>1482</v>
      </c>
      <c r="F658" s="208" t="s">
        <v>1483</v>
      </c>
      <c r="G658" s="209" t="s">
        <v>214</v>
      </c>
      <c r="H658" s="210">
        <v>1</v>
      </c>
      <c r="I658" s="211"/>
      <c r="J658" s="212">
        <f>ROUND(I658*H658,2)</f>
        <v>0</v>
      </c>
      <c r="K658" s="208" t="s">
        <v>202</v>
      </c>
      <c r="L658" s="62"/>
      <c r="M658" s="213" t="s">
        <v>21</v>
      </c>
      <c r="N658" s="214" t="s">
        <v>41</v>
      </c>
      <c r="O658" s="43"/>
      <c r="P658" s="215">
        <f>O658*H658</f>
        <v>0</v>
      </c>
      <c r="Q658" s="215">
        <v>0.0002</v>
      </c>
      <c r="R658" s="215">
        <f>Q658*H658</f>
        <v>0.0002</v>
      </c>
      <c r="S658" s="215">
        <v>0</v>
      </c>
      <c r="T658" s="216">
        <f>S658*H658</f>
        <v>0</v>
      </c>
      <c r="AR658" s="25" t="s">
        <v>301</v>
      </c>
      <c r="AT658" s="25" t="s">
        <v>198</v>
      </c>
      <c r="AU658" s="25" t="s">
        <v>79</v>
      </c>
      <c r="AY658" s="25" t="s">
        <v>195</v>
      </c>
      <c r="BE658" s="217">
        <f>IF(N658="základní",J658,0)</f>
        <v>0</v>
      </c>
      <c r="BF658" s="217">
        <f>IF(N658="snížená",J658,0)</f>
        <v>0</v>
      </c>
      <c r="BG658" s="217">
        <f>IF(N658="zákl. přenesená",J658,0)</f>
        <v>0</v>
      </c>
      <c r="BH658" s="217">
        <f>IF(N658="sníž. přenesená",J658,0)</f>
        <v>0</v>
      </c>
      <c r="BI658" s="217">
        <f>IF(N658="nulová",J658,0)</f>
        <v>0</v>
      </c>
      <c r="BJ658" s="25" t="s">
        <v>77</v>
      </c>
      <c r="BK658" s="217">
        <f>ROUND(I658*H658,2)</f>
        <v>0</v>
      </c>
      <c r="BL658" s="25" t="s">
        <v>301</v>
      </c>
      <c r="BM658" s="25" t="s">
        <v>1484</v>
      </c>
    </row>
    <row r="659" spans="2:47" s="1" customFormat="1" ht="27">
      <c r="B659" s="42"/>
      <c r="C659" s="64"/>
      <c r="D659" s="245" t="s">
        <v>205</v>
      </c>
      <c r="E659" s="64"/>
      <c r="F659" s="255" t="s">
        <v>1485</v>
      </c>
      <c r="G659" s="64"/>
      <c r="H659" s="64"/>
      <c r="I659" s="174"/>
      <c r="J659" s="64"/>
      <c r="K659" s="64"/>
      <c r="L659" s="62"/>
      <c r="M659" s="220"/>
      <c r="N659" s="43"/>
      <c r="O659" s="43"/>
      <c r="P659" s="43"/>
      <c r="Q659" s="43"/>
      <c r="R659" s="43"/>
      <c r="S659" s="43"/>
      <c r="T659" s="79"/>
      <c r="AT659" s="25" t="s">
        <v>205</v>
      </c>
      <c r="AU659" s="25" t="s">
        <v>79</v>
      </c>
    </row>
    <row r="660" spans="2:65" s="1" customFormat="1" ht="22.5" customHeight="1">
      <c r="B660" s="42"/>
      <c r="C660" s="206" t="s">
        <v>1486</v>
      </c>
      <c r="D660" s="206" t="s">
        <v>198</v>
      </c>
      <c r="E660" s="207" t="s">
        <v>1487</v>
      </c>
      <c r="F660" s="208" t="s">
        <v>1488</v>
      </c>
      <c r="G660" s="209" t="s">
        <v>214</v>
      </c>
      <c r="H660" s="210">
        <v>3</v>
      </c>
      <c r="I660" s="211"/>
      <c r="J660" s="212">
        <f>ROUND(I660*H660,2)</f>
        <v>0</v>
      </c>
      <c r="K660" s="208" t="s">
        <v>202</v>
      </c>
      <c r="L660" s="62"/>
      <c r="M660" s="213" t="s">
        <v>21</v>
      </c>
      <c r="N660" s="214" t="s">
        <v>41</v>
      </c>
      <c r="O660" s="43"/>
      <c r="P660" s="215">
        <f>O660*H660</f>
        <v>0</v>
      </c>
      <c r="Q660" s="215">
        <v>0.0002</v>
      </c>
      <c r="R660" s="215">
        <f>Q660*H660</f>
        <v>0.0006000000000000001</v>
      </c>
      <c r="S660" s="215">
        <v>0</v>
      </c>
      <c r="T660" s="216">
        <f>S660*H660</f>
        <v>0</v>
      </c>
      <c r="AR660" s="25" t="s">
        <v>301</v>
      </c>
      <c r="AT660" s="25" t="s">
        <v>198</v>
      </c>
      <c r="AU660" s="25" t="s">
        <v>79</v>
      </c>
      <c r="AY660" s="25" t="s">
        <v>195</v>
      </c>
      <c r="BE660" s="217">
        <f>IF(N660="základní",J660,0)</f>
        <v>0</v>
      </c>
      <c r="BF660" s="217">
        <f>IF(N660="snížená",J660,0)</f>
        <v>0</v>
      </c>
      <c r="BG660" s="217">
        <f>IF(N660="zákl. přenesená",J660,0)</f>
        <v>0</v>
      </c>
      <c r="BH660" s="217">
        <f>IF(N660="sníž. přenesená",J660,0)</f>
        <v>0</v>
      </c>
      <c r="BI660" s="217">
        <f>IF(N660="nulová",J660,0)</f>
        <v>0</v>
      </c>
      <c r="BJ660" s="25" t="s">
        <v>77</v>
      </c>
      <c r="BK660" s="217">
        <f>ROUND(I660*H660,2)</f>
        <v>0</v>
      </c>
      <c r="BL660" s="25" t="s">
        <v>301</v>
      </c>
      <c r="BM660" s="25" t="s">
        <v>1489</v>
      </c>
    </row>
    <row r="661" spans="2:47" s="1" customFormat="1" ht="27">
      <c r="B661" s="42"/>
      <c r="C661" s="64"/>
      <c r="D661" s="245" t="s">
        <v>205</v>
      </c>
      <c r="E661" s="64"/>
      <c r="F661" s="255" t="s">
        <v>1490</v>
      </c>
      <c r="G661" s="64"/>
      <c r="H661" s="64"/>
      <c r="I661" s="174"/>
      <c r="J661" s="64"/>
      <c r="K661" s="64"/>
      <c r="L661" s="62"/>
      <c r="M661" s="220"/>
      <c r="N661" s="43"/>
      <c r="O661" s="43"/>
      <c r="P661" s="43"/>
      <c r="Q661" s="43"/>
      <c r="R661" s="43"/>
      <c r="S661" s="43"/>
      <c r="T661" s="79"/>
      <c r="AT661" s="25" t="s">
        <v>205</v>
      </c>
      <c r="AU661" s="25" t="s">
        <v>79</v>
      </c>
    </row>
    <row r="662" spans="2:65" s="1" customFormat="1" ht="31.5" customHeight="1">
      <c r="B662" s="42"/>
      <c r="C662" s="206" t="s">
        <v>1491</v>
      </c>
      <c r="D662" s="206" t="s">
        <v>198</v>
      </c>
      <c r="E662" s="207" t="s">
        <v>1492</v>
      </c>
      <c r="F662" s="208" t="s">
        <v>1493</v>
      </c>
      <c r="G662" s="209" t="s">
        <v>351</v>
      </c>
      <c r="H662" s="210">
        <v>14.42</v>
      </c>
      <c r="I662" s="211"/>
      <c r="J662" s="212">
        <f>ROUND(I662*H662,2)</f>
        <v>0</v>
      </c>
      <c r="K662" s="208" t="s">
        <v>202</v>
      </c>
      <c r="L662" s="62"/>
      <c r="M662" s="213" t="s">
        <v>21</v>
      </c>
      <c r="N662" s="214" t="s">
        <v>41</v>
      </c>
      <c r="O662" s="43"/>
      <c r="P662" s="215">
        <f>O662*H662</f>
        <v>0</v>
      </c>
      <c r="Q662" s="215">
        <v>0.00212</v>
      </c>
      <c r="R662" s="215">
        <f>Q662*H662</f>
        <v>0.030570399999999998</v>
      </c>
      <c r="S662" s="215">
        <v>0</v>
      </c>
      <c r="T662" s="216">
        <f>S662*H662</f>
        <v>0</v>
      </c>
      <c r="AR662" s="25" t="s">
        <v>301</v>
      </c>
      <c r="AT662" s="25" t="s">
        <v>198</v>
      </c>
      <c r="AU662" s="25" t="s">
        <v>79</v>
      </c>
      <c r="AY662" s="25" t="s">
        <v>195</v>
      </c>
      <c r="BE662" s="217">
        <f>IF(N662="základní",J662,0)</f>
        <v>0</v>
      </c>
      <c r="BF662" s="217">
        <f>IF(N662="snížená",J662,0)</f>
        <v>0</v>
      </c>
      <c r="BG662" s="217">
        <f>IF(N662="zákl. přenesená",J662,0)</f>
        <v>0</v>
      </c>
      <c r="BH662" s="217">
        <f>IF(N662="sníž. přenesená",J662,0)</f>
        <v>0</v>
      </c>
      <c r="BI662" s="217">
        <f>IF(N662="nulová",J662,0)</f>
        <v>0</v>
      </c>
      <c r="BJ662" s="25" t="s">
        <v>77</v>
      </c>
      <c r="BK662" s="217">
        <f>ROUND(I662*H662,2)</f>
        <v>0</v>
      </c>
      <c r="BL662" s="25" t="s">
        <v>301</v>
      </c>
      <c r="BM662" s="25" t="s">
        <v>1494</v>
      </c>
    </row>
    <row r="663" spans="2:47" s="1" customFormat="1" ht="27">
      <c r="B663" s="42"/>
      <c r="C663" s="64"/>
      <c r="D663" s="218" t="s">
        <v>205</v>
      </c>
      <c r="E663" s="64"/>
      <c r="F663" s="219" t="s">
        <v>1495</v>
      </c>
      <c r="G663" s="64"/>
      <c r="H663" s="64"/>
      <c r="I663" s="174"/>
      <c r="J663" s="64"/>
      <c r="K663" s="64"/>
      <c r="L663" s="62"/>
      <c r="M663" s="220"/>
      <c r="N663" s="43"/>
      <c r="O663" s="43"/>
      <c r="P663" s="43"/>
      <c r="Q663" s="43"/>
      <c r="R663" s="43"/>
      <c r="S663" s="43"/>
      <c r="T663" s="79"/>
      <c r="AT663" s="25" t="s">
        <v>205</v>
      </c>
      <c r="AU663" s="25" t="s">
        <v>79</v>
      </c>
    </row>
    <row r="664" spans="2:51" s="12" customFormat="1" ht="13.5">
      <c r="B664" s="221"/>
      <c r="C664" s="222"/>
      <c r="D664" s="218" t="s">
        <v>207</v>
      </c>
      <c r="E664" s="223" t="s">
        <v>21</v>
      </c>
      <c r="F664" s="224" t="s">
        <v>1441</v>
      </c>
      <c r="G664" s="222"/>
      <c r="H664" s="225" t="s">
        <v>21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AT664" s="231" t="s">
        <v>207</v>
      </c>
      <c r="AU664" s="231" t="s">
        <v>79</v>
      </c>
      <c r="AV664" s="12" t="s">
        <v>77</v>
      </c>
      <c r="AW664" s="12" t="s">
        <v>33</v>
      </c>
      <c r="AX664" s="12" t="s">
        <v>70</v>
      </c>
      <c r="AY664" s="231" t="s">
        <v>195</v>
      </c>
    </row>
    <row r="665" spans="2:51" s="13" customFormat="1" ht="13.5">
      <c r="B665" s="232"/>
      <c r="C665" s="233"/>
      <c r="D665" s="245" t="s">
        <v>207</v>
      </c>
      <c r="E665" s="256" t="s">
        <v>21</v>
      </c>
      <c r="F665" s="257" t="s">
        <v>1496</v>
      </c>
      <c r="G665" s="233"/>
      <c r="H665" s="258">
        <v>14.42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AT665" s="242" t="s">
        <v>207</v>
      </c>
      <c r="AU665" s="242" t="s">
        <v>79</v>
      </c>
      <c r="AV665" s="13" t="s">
        <v>79</v>
      </c>
      <c r="AW665" s="13" t="s">
        <v>33</v>
      </c>
      <c r="AX665" s="13" t="s">
        <v>77</v>
      </c>
      <c r="AY665" s="242" t="s">
        <v>195</v>
      </c>
    </row>
    <row r="666" spans="2:65" s="1" customFormat="1" ht="31.5" customHeight="1">
      <c r="B666" s="42"/>
      <c r="C666" s="206" t="s">
        <v>808</v>
      </c>
      <c r="D666" s="206" t="s">
        <v>198</v>
      </c>
      <c r="E666" s="207" t="s">
        <v>1497</v>
      </c>
      <c r="F666" s="208" t="s">
        <v>1498</v>
      </c>
      <c r="G666" s="209" t="s">
        <v>351</v>
      </c>
      <c r="H666" s="210">
        <v>59.51</v>
      </c>
      <c r="I666" s="211"/>
      <c r="J666" s="212">
        <f>ROUND(I666*H666,2)</f>
        <v>0</v>
      </c>
      <c r="K666" s="208" t="s">
        <v>21</v>
      </c>
      <c r="L666" s="62"/>
      <c r="M666" s="213" t="s">
        <v>21</v>
      </c>
      <c r="N666" s="214" t="s">
        <v>41</v>
      </c>
      <c r="O666" s="43"/>
      <c r="P666" s="215">
        <f>O666*H666</f>
        <v>0</v>
      </c>
      <c r="Q666" s="215">
        <v>0</v>
      </c>
      <c r="R666" s="215">
        <f>Q666*H666</f>
        <v>0</v>
      </c>
      <c r="S666" s="215">
        <v>0</v>
      </c>
      <c r="T666" s="216">
        <f>S666*H666</f>
        <v>0</v>
      </c>
      <c r="AR666" s="25" t="s">
        <v>301</v>
      </c>
      <c r="AT666" s="25" t="s">
        <v>198</v>
      </c>
      <c r="AU666" s="25" t="s">
        <v>79</v>
      </c>
      <c r="AY666" s="25" t="s">
        <v>195</v>
      </c>
      <c r="BE666" s="217">
        <f>IF(N666="základní",J666,0)</f>
        <v>0</v>
      </c>
      <c r="BF666" s="217">
        <f>IF(N666="snížená",J666,0)</f>
        <v>0</v>
      </c>
      <c r="BG666" s="217">
        <f>IF(N666="zákl. přenesená",J666,0)</f>
        <v>0</v>
      </c>
      <c r="BH666" s="217">
        <f>IF(N666="sníž. přenesená",J666,0)</f>
        <v>0</v>
      </c>
      <c r="BI666" s="217">
        <f>IF(N666="nulová",J666,0)</f>
        <v>0</v>
      </c>
      <c r="BJ666" s="25" t="s">
        <v>77</v>
      </c>
      <c r="BK666" s="217">
        <f>ROUND(I666*H666,2)</f>
        <v>0</v>
      </c>
      <c r="BL666" s="25" t="s">
        <v>301</v>
      </c>
      <c r="BM666" s="25" t="s">
        <v>1499</v>
      </c>
    </row>
    <row r="667" spans="2:47" s="1" customFormat="1" ht="27">
      <c r="B667" s="42"/>
      <c r="C667" s="64"/>
      <c r="D667" s="218" t="s">
        <v>205</v>
      </c>
      <c r="E667" s="64"/>
      <c r="F667" s="219" t="s">
        <v>1498</v>
      </c>
      <c r="G667" s="64"/>
      <c r="H667" s="64"/>
      <c r="I667" s="174"/>
      <c r="J667" s="64"/>
      <c r="K667" s="64"/>
      <c r="L667" s="62"/>
      <c r="M667" s="220"/>
      <c r="N667" s="43"/>
      <c r="O667" s="43"/>
      <c r="P667" s="43"/>
      <c r="Q667" s="43"/>
      <c r="R667" s="43"/>
      <c r="S667" s="43"/>
      <c r="T667" s="79"/>
      <c r="AT667" s="25" t="s">
        <v>205</v>
      </c>
      <c r="AU667" s="25" t="s">
        <v>79</v>
      </c>
    </row>
    <row r="668" spans="2:51" s="12" customFormat="1" ht="13.5">
      <c r="B668" s="221"/>
      <c r="C668" s="222"/>
      <c r="D668" s="218" t="s">
        <v>207</v>
      </c>
      <c r="E668" s="223" t="s">
        <v>21</v>
      </c>
      <c r="F668" s="224" t="s">
        <v>1441</v>
      </c>
      <c r="G668" s="222"/>
      <c r="H668" s="225" t="s">
        <v>21</v>
      </c>
      <c r="I668" s="226"/>
      <c r="J668" s="222"/>
      <c r="K668" s="222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207</v>
      </c>
      <c r="AU668" s="231" t="s">
        <v>79</v>
      </c>
      <c r="AV668" s="12" t="s">
        <v>77</v>
      </c>
      <c r="AW668" s="12" t="s">
        <v>33</v>
      </c>
      <c r="AX668" s="12" t="s">
        <v>70</v>
      </c>
      <c r="AY668" s="231" t="s">
        <v>195</v>
      </c>
    </row>
    <row r="669" spans="2:51" s="13" customFormat="1" ht="13.5">
      <c r="B669" s="232"/>
      <c r="C669" s="233"/>
      <c r="D669" s="245" t="s">
        <v>207</v>
      </c>
      <c r="E669" s="256" t="s">
        <v>21</v>
      </c>
      <c r="F669" s="257" t="s">
        <v>1500</v>
      </c>
      <c r="G669" s="233"/>
      <c r="H669" s="258">
        <v>59.51</v>
      </c>
      <c r="I669" s="237"/>
      <c r="J669" s="233"/>
      <c r="K669" s="233"/>
      <c r="L669" s="238"/>
      <c r="M669" s="239"/>
      <c r="N669" s="240"/>
      <c r="O669" s="240"/>
      <c r="P669" s="240"/>
      <c r="Q669" s="240"/>
      <c r="R669" s="240"/>
      <c r="S669" s="240"/>
      <c r="T669" s="241"/>
      <c r="AT669" s="242" t="s">
        <v>207</v>
      </c>
      <c r="AU669" s="242" t="s">
        <v>79</v>
      </c>
      <c r="AV669" s="13" t="s">
        <v>79</v>
      </c>
      <c r="AW669" s="13" t="s">
        <v>33</v>
      </c>
      <c r="AX669" s="13" t="s">
        <v>77</v>
      </c>
      <c r="AY669" s="242" t="s">
        <v>195</v>
      </c>
    </row>
    <row r="670" spans="2:65" s="1" customFormat="1" ht="31.5" customHeight="1">
      <c r="B670" s="42"/>
      <c r="C670" s="206" t="s">
        <v>1501</v>
      </c>
      <c r="D670" s="206" t="s">
        <v>198</v>
      </c>
      <c r="E670" s="207" t="s">
        <v>1502</v>
      </c>
      <c r="F670" s="208" t="s">
        <v>1498</v>
      </c>
      <c r="G670" s="209" t="s">
        <v>351</v>
      </c>
      <c r="H670" s="210">
        <v>59.51</v>
      </c>
      <c r="I670" s="211"/>
      <c r="J670" s="212">
        <f>ROUND(I670*H670,2)</f>
        <v>0</v>
      </c>
      <c r="K670" s="208" t="s">
        <v>21</v>
      </c>
      <c r="L670" s="62"/>
      <c r="M670" s="213" t="s">
        <v>21</v>
      </c>
      <c r="N670" s="214" t="s">
        <v>41</v>
      </c>
      <c r="O670" s="43"/>
      <c r="P670" s="215">
        <f>O670*H670</f>
        <v>0</v>
      </c>
      <c r="Q670" s="215">
        <v>0</v>
      </c>
      <c r="R670" s="215">
        <f>Q670*H670</f>
        <v>0</v>
      </c>
      <c r="S670" s="215">
        <v>0</v>
      </c>
      <c r="T670" s="216">
        <f>S670*H670</f>
        <v>0</v>
      </c>
      <c r="AR670" s="25" t="s">
        <v>301</v>
      </c>
      <c r="AT670" s="25" t="s">
        <v>198</v>
      </c>
      <c r="AU670" s="25" t="s">
        <v>79</v>
      </c>
      <c r="AY670" s="25" t="s">
        <v>195</v>
      </c>
      <c r="BE670" s="217">
        <f>IF(N670="základní",J670,0)</f>
        <v>0</v>
      </c>
      <c r="BF670" s="217">
        <f>IF(N670="snížená",J670,0)</f>
        <v>0</v>
      </c>
      <c r="BG670" s="217">
        <f>IF(N670="zákl. přenesená",J670,0)</f>
        <v>0</v>
      </c>
      <c r="BH670" s="217">
        <f>IF(N670="sníž. přenesená",J670,0)</f>
        <v>0</v>
      </c>
      <c r="BI670" s="217">
        <f>IF(N670="nulová",J670,0)</f>
        <v>0</v>
      </c>
      <c r="BJ670" s="25" t="s">
        <v>77</v>
      </c>
      <c r="BK670" s="217">
        <f>ROUND(I670*H670,2)</f>
        <v>0</v>
      </c>
      <c r="BL670" s="25" t="s">
        <v>301</v>
      </c>
      <c r="BM670" s="25" t="s">
        <v>1503</v>
      </c>
    </row>
    <row r="671" spans="2:47" s="1" customFormat="1" ht="27">
      <c r="B671" s="42"/>
      <c r="C671" s="64"/>
      <c r="D671" s="218" t="s">
        <v>205</v>
      </c>
      <c r="E671" s="64"/>
      <c r="F671" s="219" t="s">
        <v>1498</v>
      </c>
      <c r="G671" s="64"/>
      <c r="H671" s="64"/>
      <c r="I671" s="174"/>
      <c r="J671" s="64"/>
      <c r="K671" s="64"/>
      <c r="L671" s="62"/>
      <c r="M671" s="220"/>
      <c r="N671" s="43"/>
      <c r="O671" s="43"/>
      <c r="P671" s="43"/>
      <c r="Q671" s="43"/>
      <c r="R671" s="43"/>
      <c r="S671" s="43"/>
      <c r="T671" s="79"/>
      <c r="AT671" s="25" t="s">
        <v>205</v>
      </c>
      <c r="AU671" s="25" t="s">
        <v>79</v>
      </c>
    </row>
    <row r="672" spans="2:51" s="12" customFormat="1" ht="13.5">
      <c r="B672" s="221"/>
      <c r="C672" s="222"/>
      <c r="D672" s="218" t="s">
        <v>207</v>
      </c>
      <c r="E672" s="223" t="s">
        <v>21</v>
      </c>
      <c r="F672" s="224" t="s">
        <v>1441</v>
      </c>
      <c r="G672" s="222"/>
      <c r="H672" s="225" t="s">
        <v>21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AT672" s="231" t="s">
        <v>207</v>
      </c>
      <c r="AU672" s="231" t="s">
        <v>79</v>
      </c>
      <c r="AV672" s="12" t="s">
        <v>77</v>
      </c>
      <c r="AW672" s="12" t="s">
        <v>33</v>
      </c>
      <c r="AX672" s="12" t="s">
        <v>70</v>
      </c>
      <c r="AY672" s="231" t="s">
        <v>195</v>
      </c>
    </row>
    <row r="673" spans="2:51" s="13" customFormat="1" ht="13.5">
      <c r="B673" s="232"/>
      <c r="C673" s="233"/>
      <c r="D673" s="245" t="s">
        <v>207</v>
      </c>
      <c r="E673" s="256" t="s">
        <v>21</v>
      </c>
      <c r="F673" s="257" t="s">
        <v>1504</v>
      </c>
      <c r="G673" s="233"/>
      <c r="H673" s="258">
        <v>59.51</v>
      </c>
      <c r="I673" s="237"/>
      <c r="J673" s="233"/>
      <c r="K673" s="233"/>
      <c r="L673" s="238"/>
      <c r="M673" s="239"/>
      <c r="N673" s="240"/>
      <c r="O673" s="240"/>
      <c r="P673" s="240"/>
      <c r="Q673" s="240"/>
      <c r="R673" s="240"/>
      <c r="S673" s="240"/>
      <c r="T673" s="241"/>
      <c r="AT673" s="242" t="s">
        <v>207</v>
      </c>
      <c r="AU673" s="242" t="s">
        <v>79</v>
      </c>
      <c r="AV673" s="13" t="s">
        <v>79</v>
      </c>
      <c r="AW673" s="13" t="s">
        <v>33</v>
      </c>
      <c r="AX673" s="13" t="s">
        <v>77</v>
      </c>
      <c r="AY673" s="242" t="s">
        <v>195</v>
      </c>
    </row>
    <row r="674" spans="2:65" s="1" customFormat="1" ht="22.5" customHeight="1">
      <c r="B674" s="42"/>
      <c r="C674" s="206" t="s">
        <v>1505</v>
      </c>
      <c r="D674" s="206" t="s">
        <v>198</v>
      </c>
      <c r="E674" s="207" t="s">
        <v>1506</v>
      </c>
      <c r="F674" s="208" t="s">
        <v>1507</v>
      </c>
      <c r="G674" s="209" t="s">
        <v>539</v>
      </c>
      <c r="H674" s="284"/>
      <c r="I674" s="211"/>
      <c r="J674" s="212">
        <f>ROUND(I674*H674,2)</f>
        <v>0</v>
      </c>
      <c r="K674" s="208" t="s">
        <v>202</v>
      </c>
      <c r="L674" s="62"/>
      <c r="M674" s="213" t="s">
        <v>21</v>
      </c>
      <c r="N674" s="214" t="s">
        <v>41</v>
      </c>
      <c r="O674" s="43"/>
      <c r="P674" s="215">
        <f>O674*H674</f>
        <v>0</v>
      </c>
      <c r="Q674" s="215">
        <v>0</v>
      </c>
      <c r="R674" s="215">
        <f>Q674*H674</f>
        <v>0</v>
      </c>
      <c r="S674" s="215">
        <v>0</v>
      </c>
      <c r="T674" s="216">
        <f>S674*H674</f>
        <v>0</v>
      </c>
      <c r="AR674" s="25" t="s">
        <v>301</v>
      </c>
      <c r="AT674" s="25" t="s">
        <v>198</v>
      </c>
      <c r="AU674" s="25" t="s">
        <v>79</v>
      </c>
      <c r="AY674" s="25" t="s">
        <v>195</v>
      </c>
      <c r="BE674" s="217">
        <f>IF(N674="základní",J674,0)</f>
        <v>0</v>
      </c>
      <c r="BF674" s="217">
        <f>IF(N674="snížená",J674,0)</f>
        <v>0</v>
      </c>
      <c r="BG674" s="217">
        <f>IF(N674="zákl. přenesená",J674,0)</f>
        <v>0</v>
      </c>
      <c r="BH674" s="217">
        <f>IF(N674="sníž. přenesená",J674,0)</f>
        <v>0</v>
      </c>
      <c r="BI674" s="217">
        <f>IF(N674="nulová",J674,0)</f>
        <v>0</v>
      </c>
      <c r="BJ674" s="25" t="s">
        <v>77</v>
      </c>
      <c r="BK674" s="217">
        <f>ROUND(I674*H674,2)</f>
        <v>0</v>
      </c>
      <c r="BL674" s="25" t="s">
        <v>301</v>
      </c>
      <c r="BM674" s="25" t="s">
        <v>1508</v>
      </c>
    </row>
    <row r="675" spans="2:47" s="1" customFormat="1" ht="27">
      <c r="B675" s="42"/>
      <c r="C675" s="64"/>
      <c r="D675" s="218" t="s">
        <v>205</v>
      </c>
      <c r="E675" s="64"/>
      <c r="F675" s="219" t="s">
        <v>1509</v>
      </c>
      <c r="G675" s="64"/>
      <c r="H675" s="64"/>
      <c r="I675" s="174"/>
      <c r="J675" s="64"/>
      <c r="K675" s="64"/>
      <c r="L675" s="62"/>
      <c r="M675" s="220"/>
      <c r="N675" s="43"/>
      <c r="O675" s="43"/>
      <c r="P675" s="43"/>
      <c r="Q675" s="43"/>
      <c r="R675" s="43"/>
      <c r="S675" s="43"/>
      <c r="T675" s="79"/>
      <c r="AT675" s="25" t="s">
        <v>205</v>
      </c>
      <c r="AU675" s="25" t="s">
        <v>79</v>
      </c>
    </row>
    <row r="676" spans="2:63" s="11" customFormat="1" ht="29.85" customHeight="1">
      <c r="B676" s="189"/>
      <c r="C676" s="190"/>
      <c r="D676" s="203" t="s">
        <v>69</v>
      </c>
      <c r="E676" s="204" t="s">
        <v>569</v>
      </c>
      <c r="F676" s="204" t="s">
        <v>570</v>
      </c>
      <c r="G676" s="190"/>
      <c r="H676" s="190"/>
      <c r="I676" s="193"/>
      <c r="J676" s="205">
        <f>BK676</f>
        <v>0</v>
      </c>
      <c r="K676" s="190"/>
      <c r="L676" s="195"/>
      <c r="M676" s="196"/>
      <c r="N676" s="197"/>
      <c r="O676" s="197"/>
      <c r="P676" s="198">
        <f>SUM(P677:P797)</f>
        <v>0</v>
      </c>
      <c r="Q676" s="197"/>
      <c r="R676" s="198">
        <f>SUM(R677:R797)</f>
        <v>0.059250000000000004</v>
      </c>
      <c r="S676" s="197"/>
      <c r="T676" s="199">
        <f>SUM(T677:T797)</f>
        <v>0.015</v>
      </c>
      <c r="AR676" s="200" t="s">
        <v>79</v>
      </c>
      <c r="AT676" s="201" t="s">
        <v>69</v>
      </c>
      <c r="AU676" s="201" t="s">
        <v>77</v>
      </c>
      <c r="AY676" s="200" t="s">
        <v>195</v>
      </c>
      <c r="BK676" s="202">
        <f>SUM(BK677:BK797)</f>
        <v>0</v>
      </c>
    </row>
    <row r="677" spans="2:65" s="1" customFormat="1" ht="31.5" customHeight="1">
      <c r="B677" s="42"/>
      <c r="C677" s="206" t="s">
        <v>1510</v>
      </c>
      <c r="D677" s="206" t="s">
        <v>198</v>
      </c>
      <c r="E677" s="207" t="s">
        <v>1511</v>
      </c>
      <c r="F677" s="208" t="s">
        <v>1512</v>
      </c>
      <c r="G677" s="209" t="s">
        <v>214</v>
      </c>
      <c r="H677" s="210">
        <v>3</v>
      </c>
      <c r="I677" s="211"/>
      <c r="J677" s="212">
        <f>ROUND(I677*H677,2)</f>
        <v>0</v>
      </c>
      <c r="K677" s="208" t="s">
        <v>202</v>
      </c>
      <c r="L677" s="62"/>
      <c r="M677" s="213" t="s">
        <v>21</v>
      </c>
      <c r="N677" s="214" t="s">
        <v>41</v>
      </c>
      <c r="O677" s="43"/>
      <c r="P677" s="215">
        <f>O677*H677</f>
        <v>0</v>
      </c>
      <c r="Q677" s="215">
        <v>0</v>
      </c>
      <c r="R677" s="215">
        <f>Q677*H677</f>
        <v>0</v>
      </c>
      <c r="S677" s="215">
        <v>0.005</v>
      </c>
      <c r="T677" s="216">
        <f>S677*H677</f>
        <v>0.015</v>
      </c>
      <c r="AR677" s="25" t="s">
        <v>301</v>
      </c>
      <c r="AT677" s="25" t="s">
        <v>198</v>
      </c>
      <c r="AU677" s="25" t="s">
        <v>79</v>
      </c>
      <c r="AY677" s="25" t="s">
        <v>195</v>
      </c>
      <c r="BE677" s="217">
        <f>IF(N677="základní",J677,0)</f>
        <v>0</v>
      </c>
      <c r="BF677" s="217">
        <f>IF(N677="snížená",J677,0)</f>
        <v>0</v>
      </c>
      <c r="BG677" s="217">
        <f>IF(N677="zákl. přenesená",J677,0)</f>
        <v>0</v>
      </c>
      <c r="BH677" s="217">
        <f>IF(N677="sníž. přenesená",J677,0)</f>
        <v>0</v>
      </c>
      <c r="BI677" s="217">
        <f>IF(N677="nulová",J677,0)</f>
        <v>0</v>
      </c>
      <c r="BJ677" s="25" t="s">
        <v>77</v>
      </c>
      <c r="BK677" s="217">
        <f>ROUND(I677*H677,2)</f>
        <v>0</v>
      </c>
      <c r="BL677" s="25" t="s">
        <v>301</v>
      </c>
      <c r="BM677" s="25" t="s">
        <v>1513</v>
      </c>
    </row>
    <row r="678" spans="2:47" s="1" customFormat="1" ht="13.5">
      <c r="B678" s="42"/>
      <c r="C678" s="64"/>
      <c r="D678" s="218" t="s">
        <v>205</v>
      </c>
      <c r="E678" s="64"/>
      <c r="F678" s="219" t="s">
        <v>1514</v>
      </c>
      <c r="G678" s="64"/>
      <c r="H678" s="64"/>
      <c r="I678" s="174"/>
      <c r="J678" s="64"/>
      <c r="K678" s="64"/>
      <c r="L678" s="62"/>
      <c r="M678" s="220"/>
      <c r="N678" s="43"/>
      <c r="O678" s="43"/>
      <c r="P678" s="43"/>
      <c r="Q678" s="43"/>
      <c r="R678" s="43"/>
      <c r="S678" s="43"/>
      <c r="T678" s="79"/>
      <c r="AT678" s="25" t="s">
        <v>205</v>
      </c>
      <c r="AU678" s="25" t="s">
        <v>79</v>
      </c>
    </row>
    <row r="679" spans="2:51" s="13" customFormat="1" ht="13.5">
      <c r="B679" s="232"/>
      <c r="C679" s="233"/>
      <c r="D679" s="245" t="s">
        <v>207</v>
      </c>
      <c r="E679" s="256" t="s">
        <v>21</v>
      </c>
      <c r="F679" s="257" t="s">
        <v>196</v>
      </c>
      <c r="G679" s="233"/>
      <c r="H679" s="258">
        <v>3</v>
      </c>
      <c r="I679" s="237"/>
      <c r="J679" s="233"/>
      <c r="K679" s="233"/>
      <c r="L679" s="238"/>
      <c r="M679" s="239"/>
      <c r="N679" s="240"/>
      <c r="O679" s="240"/>
      <c r="P679" s="240"/>
      <c r="Q679" s="240"/>
      <c r="R679" s="240"/>
      <c r="S679" s="240"/>
      <c r="T679" s="241"/>
      <c r="AT679" s="242" t="s">
        <v>207</v>
      </c>
      <c r="AU679" s="242" t="s">
        <v>79</v>
      </c>
      <c r="AV679" s="13" t="s">
        <v>79</v>
      </c>
      <c r="AW679" s="13" t="s">
        <v>33</v>
      </c>
      <c r="AX679" s="13" t="s">
        <v>77</v>
      </c>
      <c r="AY679" s="242" t="s">
        <v>195</v>
      </c>
    </row>
    <row r="680" spans="2:65" s="1" customFormat="1" ht="22.5" customHeight="1">
      <c r="B680" s="42"/>
      <c r="C680" s="206" t="s">
        <v>1515</v>
      </c>
      <c r="D680" s="206" t="s">
        <v>198</v>
      </c>
      <c r="E680" s="207" t="s">
        <v>1516</v>
      </c>
      <c r="F680" s="208" t="s">
        <v>1517</v>
      </c>
      <c r="G680" s="209" t="s">
        <v>214</v>
      </c>
      <c r="H680" s="210">
        <v>2</v>
      </c>
      <c r="I680" s="211"/>
      <c r="J680" s="212">
        <f>ROUND(I680*H680,2)</f>
        <v>0</v>
      </c>
      <c r="K680" s="208" t="s">
        <v>202</v>
      </c>
      <c r="L680" s="62"/>
      <c r="M680" s="213" t="s">
        <v>21</v>
      </c>
      <c r="N680" s="214" t="s">
        <v>41</v>
      </c>
      <c r="O680" s="43"/>
      <c r="P680" s="215">
        <f>O680*H680</f>
        <v>0</v>
      </c>
      <c r="Q680" s="215">
        <v>0</v>
      </c>
      <c r="R680" s="215">
        <f>Q680*H680</f>
        <v>0</v>
      </c>
      <c r="S680" s="215">
        <v>0</v>
      </c>
      <c r="T680" s="216">
        <f>S680*H680</f>
        <v>0</v>
      </c>
      <c r="AR680" s="25" t="s">
        <v>301</v>
      </c>
      <c r="AT680" s="25" t="s">
        <v>198</v>
      </c>
      <c r="AU680" s="25" t="s">
        <v>79</v>
      </c>
      <c r="AY680" s="25" t="s">
        <v>195</v>
      </c>
      <c r="BE680" s="217">
        <f>IF(N680="základní",J680,0)</f>
        <v>0</v>
      </c>
      <c r="BF680" s="217">
        <f>IF(N680="snížená",J680,0)</f>
        <v>0</v>
      </c>
      <c r="BG680" s="217">
        <f>IF(N680="zákl. přenesená",J680,0)</f>
        <v>0</v>
      </c>
      <c r="BH680" s="217">
        <f>IF(N680="sníž. přenesená",J680,0)</f>
        <v>0</v>
      </c>
      <c r="BI680" s="217">
        <f>IF(N680="nulová",J680,0)</f>
        <v>0</v>
      </c>
      <c r="BJ680" s="25" t="s">
        <v>77</v>
      </c>
      <c r="BK680" s="217">
        <f>ROUND(I680*H680,2)</f>
        <v>0</v>
      </c>
      <c r="BL680" s="25" t="s">
        <v>301</v>
      </c>
      <c r="BM680" s="25" t="s">
        <v>1518</v>
      </c>
    </row>
    <row r="681" spans="2:47" s="1" customFormat="1" ht="27">
      <c r="B681" s="42"/>
      <c r="C681" s="64"/>
      <c r="D681" s="218" t="s">
        <v>205</v>
      </c>
      <c r="E681" s="64"/>
      <c r="F681" s="219" t="s">
        <v>1519</v>
      </c>
      <c r="G681" s="64"/>
      <c r="H681" s="64"/>
      <c r="I681" s="174"/>
      <c r="J681" s="64"/>
      <c r="K681" s="64"/>
      <c r="L681" s="62"/>
      <c r="M681" s="220"/>
      <c r="N681" s="43"/>
      <c r="O681" s="43"/>
      <c r="P681" s="43"/>
      <c r="Q681" s="43"/>
      <c r="R681" s="43"/>
      <c r="S681" s="43"/>
      <c r="T681" s="79"/>
      <c r="AT681" s="25" t="s">
        <v>205</v>
      </c>
      <c r="AU681" s="25" t="s">
        <v>79</v>
      </c>
    </row>
    <row r="682" spans="2:51" s="13" customFormat="1" ht="13.5">
      <c r="B682" s="232"/>
      <c r="C682" s="233"/>
      <c r="D682" s="218" t="s">
        <v>207</v>
      </c>
      <c r="E682" s="234" t="s">
        <v>21</v>
      </c>
      <c r="F682" s="235" t="s">
        <v>1520</v>
      </c>
      <c r="G682" s="233"/>
      <c r="H682" s="236">
        <v>1</v>
      </c>
      <c r="I682" s="237"/>
      <c r="J682" s="233"/>
      <c r="K682" s="233"/>
      <c r="L682" s="238"/>
      <c r="M682" s="239"/>
      <c r="N682" s="240"/>
      <c r="O682" s="240"/>
      <c r="P682" s="240"/>
      <c r="Q682" s="240"/>
      <c r="R682" s="240"/>
      <c r="S682" s="240"/>
      <c r="T682" s="241"/>
      <c r="AT682" s="242" t="s">
        <v>207</v>
      </c>
      <c r="AU682" s="242" t="s">
        <v>79</v>
      </c>
      <c r="AV682" s="13" t="s">
        <v>79</v>
      </c>
      <c r="AW682" s="13" t="s">
        <v>33</v>
      </c>
      <c r="AX682" s="13" t="s">
        <v>70</v>
      </c>
      <c r="AY682" s="242" t="s">
        <v>195</v>
      </c>
    </row>
    <row r="683" spans="2:51" s="13" customFormat="1" ht="13.5">
      <c r="B683" s="232"/>
      <c r="C683" s="233"/>
      <c r="D683" s="218" t="s">
        <v>207</v>
      </c>
      <c r="E683" s="234" t="s">
        <v>21</v>
      </c>
      <c r="F683" s="235" t="s">
        <v>1521</v>
      </c>
      <c r="G683" s="233"/>
      <c r="H683" s="236">
        <v>1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AT683" s="242" t="s">
        <v>207</v>
      </c>
      <c r="AU683" s="242" t="s">
        <v>79</v>
      </c>
      <c r="AV683" s="13" t="s">
        <v>79</v>
      </c>
      <c r="AW683" s="13" t="s">
        <v>33</v>
      </c>
      <c r="AX683" s="13" t="s">
        <v>70</v>
      </c>
      <c r="AY683" s="242" t="s">
        <v>195</v>
      </c>
    </row>
    <row r="684" spans="2:51" s="14" customFormat="1" ht="13.5">
      <c r="B684" s="243"/>
      <c r="C684" s="244"/>
      <c r="D684" s="245" t="s">
        <v>207</v>
      </c>
      <c r="E684" s="246" t="s">
        <v>21</v>
      </c>
      <c r="F684" s="247" t="s">
        <v>211</v>
      </c>
      <c r="G684" s="244"/>
      <c r="H684" s="248">
        <v>2</v>
      </c>
      <c r="I684" s="249"/>
      <c r="J684" s="244"/>
      <c r="K684" s="244"/>
      <c r="L684" s="250"/>
      <c r="M684" s="251"/>
      <c r="N684" s="252"/>
      <c r="O684" s="252"/>
      <c r="P684" s="252"/>
      <c r="Q684" s="252"/>
      <c r="R684" s="252"/>
      <c r="S684" s="252"/>
      <c r="T684" s="253"/>
      <c r="AT684" s="254" t="s">
        <v>207</v>
      </c>
      <c r="AU684" s="254" t="s">
        <v>79</v>
      </c>
      <c r="AV684" s="14" t="s">
        <v>203</v>
      </c>
      <c r="AW684" s="14" t="s">
        <v>33</v>
      </c>
      <c r="AX684" s="14" t="s">
        <v>77</v>
      </c>
      <c r="AY684" s="254" t="s">
        <v>195</v>
      </c>
    </row>
    <row r="685" spans="2:65" s="1" customFormat="1" ht="22.5" customHeight="1">
      <c r="B685" s="42"/>
      <c r="C685" s="260" t="s">
        <v>1522</v>
      </c>
      <c r="D685" s="260" t="s">
        <v>233</v>
      </c>
      <c r="E685" s="261" t="s">
        <v>1523</v>
      </c>
      <c r="F685" s="262" t="s">
        <v>1524</v>
      </c>
      <c r="G685" s="263" t="s">
        <v>351</v>
      </c>
      <c r="H685" s="264">
        <v>2.1</v>
      </c>
      <c r="I685" s="265"/>
      <c r="J685" s="266">
        <f>ROUND(I685*H685,2)</f>
        <v>0</v>
      </c>
      <c r="K685" s="262" t="s">
        <v>202</v>
      </c>
      <c r="L685" s="267"/>
      <c r="M685" s="268" t="s">
        <v>21</v>
      </c>
      <c r="N685" s="269" t="s">
        <v>41</v>
      </c>
      <c r="O685" s="43"/>
      <c r="P685" s="215">
        <f>O685*H685</f>
        <v>0</v>
      </c>
      <c r="Q685" s="215">
        <v>0.005</v>
      </c>
      <c r="R685" s="215">
        <f>Q685*H685</f>
        <v>0.0105</v>
      </c>
      <c r="S685" s="215">
        <v>0</v>
      </c>
      <c r="T685" s="216">
        <f>S685*H685</f>
        <v>0</v>
      </c>
      <c r="AR685" s="25" t="s">
        <v>403</v>
      </c>
      <c r="AT685" s="25" t="s">
        <v>233</v>
      </c>
      <c r="AU685" s="25" t="s">
        <v>79</v>
      </c>
      <c r="AY685" s="25" t="s">
        <v>195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77</v>
      </c>
      <c r="BK685" s="217">
        <f>ROUND(I685*H685,2)</f>
        <v>0</v>
      </c>
      <c r="BL685" s="25" t="s">
        <v>301</v>
      </c>
      <c r="BM685" s="25" t="s">
        <v>1525</v>
      </c>
    </row>
    <row r="686" spans="2:47" s="1" customFormat="1" ht="13.5">
      <c r="B686" s="42"/>
      <c r="C686" s="64"/>
      <c r="D686" s="218" t="s">
        <v>205</v>
      </c>
      <c r="E686" s="64"/>
      <c r="F686" s="219" t="s">
        <v>1526</v>
      </c>
      <c r="G686" s="64"/>
      <c r="H686" s="64"/>
      <c r="I686" s="174"/>
      <c r="J686" s="64"/>
      <c r="K686" s="64"/>
      <c r="L686" s="62"/>
      <c r="M686" s="220"/>
      <c r="N686" s="43"/>
      <c r="O686" s="43"/>
      <c r="P686" s="43"/>
      <c r="Q686" s="43"/>
      <c r="R686" s="43"/>
      <c r="S686" s="43"/>
      <c r="T686" s="79"/>
      <c r="AT686" s="25" t="s">
        <v>205</v>
      </c>
      <c r="AU686" s="25" t="s">
        <v>79</v>
      </c>
    </row>
    <row r="687" spans="2:51" s="13" customFormat="1" ht="13.5">
      <c r="B687" s="232"/>
      <c r="C687" s="233"/>
      <c r="D687" s="245" t="s">
        <v>207</v>
      </c>
      <c r="E687" s="256" t="s">
        <v>21</v>
      </c>
      <c r="F687" s="257" t="s">
        <v>1527</v>
      </c>
      <c r="G687" s="233"/>
      <c r="H687" s="258">
        <v>2.1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AT687" s="242" t="s">
        <v>207</v>
      </c>
      <c r="AU687" s="242" t="s">
        <v>79</v>
      </c>
      <c r="AV687" s="13" t="s">
        <v>79</v>
      </c>
      <c r="AW687" s="13" t="s">
        <v>33</v>
      </c>
      <c r="AX687" s="13" t="s">
        <v>77</v>
      </c>
      <c r="AY687" s="242" t="s">
        <v>195</v>
      </c>
    </row>
    <row r="688" spans="2:65" s="1" customFormat="1" ht="22.5" customHeight="1">
      <c r="B688" s="42"/>
      <c r="C688" s="206" t="s">
        <v>1528</v>
      </c>
      <c r="D688" s="206" t="s">
        <v>198</v>
      </c>
      <c r="E688" s="207" t="s">
        <v>1529</v>
      </c>
      <c r="F688" s="208" t="s">
        <v>1530</v>
      </c>
      <c r="G688" s="209" t="s">
        <v>214</v>
      </c>
      <c r="H688" s="210">
        <v>4</v>
      </c>
      <c r="I688" s="211"/>
      <c r="J688" s="212">
        <f>ROUND(I688*H688,2)</f>
        <v>0</v>
      </c>
      <c r="K688" s="208" t="s">
        <v>202</v>
      </c>
      <c r="L688" s="62"/>
      <c r="M688" s="213" t="s">
        <v>21</v>
      </c>
      <c r="N688" s="214" t="s">
        <v>41</v>
      </c>
      <c r="O688" s="43"/>
      <c r="P688" s="215">
        <f>O688*H688</f>
        <v>0</v>
      </c>
      <c r="Q688" s="215">
        <v>0</v>
      </c>
      <c r="R688" s="215">
        <f>Q688*H688</f>
        <v>0</v>
      </c>
      <c r="S688" s="215">
        <v>0</v>
      </c>
      <c r="T688" s="216">
        <f>S688*H688</f>
        <v>0</v>
      </c>
      <c r="AR688" s="25" t="s">
        <v>301</v>
      </c>
      <c r="AT688" s="25" t="s">
        <v>198</v>
      </c>
      <c r="AU688" s="25" t="s">
        <v>79</v>
      </c>
      <c r="AY688" s="25" t="s">
        <v>195</v>
      </c>
      <c r="BE688" s="217">
        <f>IF(N688="základní",J688,0)</f>
        <v>0</v>
      </c>
      <c r="BF688" s="217">
        <f>IF(N688="snížená",J688,0)</f>
        <v>0</v>
      </c>
      <c r="BG688" s="217">
        <f>IF(N688="zákl. přenesená",J688,0)</f>
        <v>0</v>
      </c>
      <c r="BH688" s="217">
        <f>IF(N688="sníž. přenesená",J688,0)</f>
        <v>0</v>
      </c>
      <c r="BI688" s="217">
        <f>IF(N688="nulová",J688,0)</f>
        <v>0</v>
      </c>
      <c r="BJ688" s="25" t="s">
        <v>77</v>
      </c>
      <c r="BK688" s="217">
        <f>ROUND(I688*H688,2)</f>
        <v>0</v>
      </c>
      <c r="BL688" s="25" t="s">
        <v>301</v>
      </c>
      <c r="BM688" s="25" t="s">
        <v>1531</v>
      </c>
    </row>
    <row r="689" spans="2:47" s="1" customFormat="1" ht="27">
      <c r="B689" s="42"/>
      <c r="C689" s="64"/>
      <c r="D689" s="218" t="s">
        <v>205</v>
      </c>
      <c r="E689" s="64"/>
      <c r="F689" s="219" t="s">
        <v>1532</v>
      </c>
      <c r="G689" s="64"/>
      <c r="H689" s="64"/>
      <c r="I689" s="174"/>
      <c r="J689" s="64"/>
      <c r="K689" s="64"/>
      <c r="L689" s="62"/>
      <c r="M689" s="220"/>
      <c r="N689" s="43"/>
      <c r="O689" s="43"/>
      <c r="P689" s="43"/>
      <c r="Q689" s="43"/>
      <c r="R689" s="43"/>
      <c r="S689" s="43"/>
      <c r="T689" s="79"/>
      <c r="AT689" s="25" t="s">
        <v>205</v>
      </c>
      <c r="AU689" s="25" t="s">
        <v>79</v>
      </c>
    </row>
    <row r="690" spans="2:51" s="13" customFormat="1" ht="13.5">
      <c r="B690" s="232"/>
      <c r="C690" s="233"/>
      <c r="D690" s="218" t="s">
        <v>207</v>
      </c>
      <c r="E690" s="234" t="s">
        <v>21</v>
      </c>
      <c r="F690" s="235" t="s">
        <v>1533</v>
      </c>
      <c r="G690" s="233"/>
      <c r="H690" s="236">
        <v>1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AT690" s="242" t="s">
        <v>207</v>
      </c>
      <c r="AU690" s="242" t="s">
        <v>79</v>
      </c>
      <c r="AV690" s="13" t="s">
        <v>79</v>
      </c>
      <c r="AW690" s="13" t="s">
        <v>33</v>
      </c>
      <c r="AX690" s="13" t="s">
        <v>70</v>
      </c>
      <c r="AY690" s="242" t="s">
        <v>195</v>
      </c>
    </row>
    <row r="691" spans="2:51" s="13" customFormat="1" ht="13.5">
      <c r="B691" s="232"/>
      <c r="C691" s="233"/>
      <c r="D691" s="218" t="s">
        <v>207</v>
      </c>
      <c r="E691" s="234" t="s">
        <v>21</v>
      </c>
      <c r="F691" s="235" t="s">
        <v>1534</v>
      </c>
      <c r="G691" s="233"/>
      <c r="H691" s="236">
        <v>1</v>
      </c>
      <c r="I691" s="237"/>
      <c r="J691" s="233"/>
      <c r="K691" s="233"/>
      <c r="L691" s="238"/>
      <c r="M691" s="239"/>
      <c r="N691" s="240"/>
      <c r="O691" s="240"/>
      <c r="P691" s="240"/>
      <c r="Q691" s="240"/>
      <c r="R691" s="240"/>
      <c r="S691" s="240"/>
      <c r="T691" s="241"/>
      <c r="AT691" s="242" t="s">
        <v>207</v>
      </c>
      <c r="AU691" s="242" t="s">
        <v>79</v>
      </c>
      <c r="AV691" s="13" t="s">
        <v>79</v>
      </c>
      <c r="AW691" s="13" t="s">
        <v>33</v>
      </c>
      <c r="AX691" s="13" t="s">
        <v>70</v>
      </c>
      <c r="AY691" s="242" t="s">
        <v>195</v>
      </c>
    </row>
    <row r="692" spans="2:51" s="13" customFormat="1" ht="13.5">
      <c r="B692" s="232"/>
      <c r="C692" s="233"/>
      <c r="D692" s="218" t="s">
        <v>207</v>
      </c>
      <c r="E692" s="234" t="s">
        <v>21</v>
      </c>
      <c r="F692" s="235" t="s">
        <v>1535</v>
      </c>
      <c r="G692" s="233"/>
      <c r="H692" s="236">
        <v>1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AT692" s="242" t="s">
        <v>207</v>
      </c>
      <c r="AU692" s="242" t="s">
        <v>79</v>
      </c>
      <c r="AV692" s="13" t="s">
        <v>79</v>
      </c>
      <c r="AW692" s="13" t="s">
        <v>33</v>
      </c>
      <c r="AX692" s="13" t="s">
        <v>70</v>
      </c>
      <c r="AY692" s="242" t="s">
        <v>195</v>
      </c>
    </row>
    <row r="693" spans="2:51" s="13" customFormat="1" ht="13.5">
      <c r="B693" s="232"/>
      <c r="C693" s="233"/>
      <c r="D693" s="218" t="s">
        <v>207</v>
      </c>
      <c r="E693" s="234" t="s">
        <v>21</v>
      </c>
      <c r="F693" s="235" t="s">
        <v>1536</v>
      </c>
      <c r="G693" s="233"/>
      <c r="H693" s="236">
        <v>1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AT693" s="242" t="s">
        <v>207</v>
      </c>
      <c r="AU693" s="242" t="s">
        <v>79</v>
      </c>
      <c r="AV693" s="13" t="s">
        <v>79</v>
      </c>
      <c r="AW693" s="13" t="s">
        <v>33</v>
      </c>
      <c r="AX693" s="13" t="s">
        <v>70</v>
      </c>
      <c r="AY693" s="242" t="s">
        <v>195</v>
      </c>
    </row>
    <row r="694" spans="2:51" s="14" customFormat="1" ht="13.5">
      <c r="B694" s="243"/>
      <c r="C694" s="244"/>
      <c r="D694" s="245" t="s">
        <v>207</v>
      </c>
      <c r="E694" s="246" t="s">
        <v>21</v>
      </c>
      <c r="F694" s="247" t="s">
        <v>211</v>
      </c>
      <c r="G694" s="244"/>
      <c r="H694" s="248">
        <v>4</v>
      </c>
      <c r="I694" s="249"/>
      <c r="J694" s="244"/>
      <c r="K694" s="244"/>
      <c r="L694" s="250"/>
      <c r="M694" s="251"/>
      <c r="N694" s="252"/>
      <c r="O694" s="252"/>
      <c r="P694" s="252"/>
      <c r="Q694" s="252"/>
      <c r="R694" s="252"/>
      <c r="S694" s="252"/>
      <c r="T694" s="253"/>
      <c r="AT694" s="254" t="s">
        <v>207</v>
      </c>
      <c r="AU694" s="254" t="s">
        <v>79</v>
      </c>
      <c r="AV694" s="14" t="s">
        <v>203</v>
      </c>
      <c r="AW694" s="14" t="s">
        <v>33</v>
      </c>
      <c r="AX694" s="14" t="s">
        <v>77</v>
      </c>
      <c r="AY694" s="254" t="s">
        <v>195</v>
      </c>
    </row>
    <row r="695" spans="2:65" s="1" customFormat="1" ht="22.5" customHeight="1">
      <c r="B695" s="42"/>
      <c r="C695" s="260" t="s">
        <v>1537</v>
      </c>
      <c r="D695" s="260" t="s">
        <v>233</v>
      </c>
      <c r="E695" s="261" t="s">
        <v>1523</v>
      </c>
      <c r="F695" s="262" t="s">
        <v>1524</v>
      </c>
      <c r="G695" s="263" t="s">
        <v>351</v>
      </c>
      <c r="H695" s="264">
        <v>6.6</v>
      </c>
      <c r="I695" s="265"/>
      <c r="J695" s="266">
        <f>ROUND(I695*H695,2)</f>
        <v>0</v>
      </c>
      <c r="K695" s="262" t="s">
        <v>202</v>
      </c>
      <c r="L695" s="267"/>
      <c r="M695" s="268" t="s">
        <v>21</v>
      </c>
      <c r="N695" s="269" t="s">
        <v>41</v>
      </c>
      <c r="O695" s="43"/>
      <c r="P695" s="215">
        <f>O695*H695</f>
        <v>0</v>
      </c>
      <c r="Q695" s="215">
        <v>0.005</v>
      </c>
      <c r="R695" s="215">
        <f>Q695*H695</f>
        <v>0.033</v>
      </c>
      <c r="S695" s="215">
        <v>0</v>
      </c>
      <c r="T695" s="216">
        <f>S695*H695</f>
        <v>0</v>
      </c>
      <c r="AR695" s="25" t="s">
        <v>403</v>
      </c>
      <c r="AT695" s="25" t="s">
        <v>233</v>
      </c>
      <c r="AU695" s="25" t="s">
        <v>79</v>
      </c>
      <c r="AY695" s="25" t="s">
        <v>195</v>
      </c>
      <c r="BE695" s="217">
        <f>IF(N695="základní",J695,0)</f>
        <v>0</v>
      </c>
      <c r="BF695" s="217">
        <f>IF(N695="snížená",J695,0)</f>
        <v>0</v>
      </c>
      <c r="BG695" s="217">
        <f>IF(N695="zákl. přenesená",J695,0)</f>
        <v>0</v>
      </c>
      <c r="BH695" s="217">
        <f>IF(N695="sníž. přenesená",J695,0)</f>
        <v>0</v>
      </c>
      <c r="BI695" s="217">
        <f>IF(N695="nulová",J695,0)</f>
        <v>0</v>
      </c>
      <c r="BJ695" s="25" t="s">
        <v>77</v>
      </c>
      <c r="BK695" s="217">
        <f>ROUND(I695*H695,2)</f>
        <v>0</v>
      </c>
      <c r="BL695" s="25" t="s">
        <v>301</v>
      </c>
      <c r="BM695" s="25" t="s">
        <v>1538</v>
      </c>
    </row>
    <row r="696" spans="2:47" s="1" customFormat="1" ht="13.5">
      <c r="B696" s="42"/>
      <c r="C696" s="64"/>
      <c r="D696" s="218" t="s">
        <v>205</v>
      </c>
      <c r="E696" s="64"/>
      <c r="F696" s="219" t="s">
        <v>1526</v>
      </c>
      <c r="G696" s="64"/>
      <c r="H696" s="64"/>
      <c r="I696" s="174"/>
      <c r="J696" s="64"/>
      <c r="K696" s="64"/>
      <c r="L696" s="62"/>
      <c r="M696" s="220"/>
      <c r="N696" s="43"/>
      <c r="O696" s="43"/>
      <c r="P696" s="43"/>
      <c r="Q696" s="43"/>
      <c r="R696" s="43"/>
      <c r="S696" s="43"/>
      <c r="T696" s="79"/>
      <c r="AT696" s="25" t="s">
        <v>205</v>
      </c>
      <c r="AU696" s="25" t="s">
        <v>79</v>
      </c>
    </row>
    <row r="697" spans="2:51" s="13" customFormat="1" ht="13.5">
      <c r="B697" s="232"/>
      <c r="C697" s="233"/>
      <c r="D697" s="245" t="s">
        <v>207</v>
      </c>
      <c r="E697" s="256" t="s">
        <v>21</v>
      </c>
      <c r="F697" s="257" t="s">
        <v>1539</v>
      </c>
      <c r="G697" s="233"/>
      <c r="H697" s="258">
        <v>6.6</v>
      </c>
      <c r="I697" s="237"/>
      <c r="J697" s="233"/>
      <c r="K697" s="233"/>
      <c r="L697" s="238"/>
      <c r="M697" s="239"/>
      <c r="N697" s="240"/>
      <c r="O697" s="240"/>
      <c r="P697" s="240"/>
      <c r="Q697" s="240"/>
      <c r="R697" s="240"/>
      <c r="S697" s="240"/>
      <c r="T697" s="241"/>
      <c r="AT697" s="242" t="s">
        <v>207</v>
      </c>
      <c r="AU697" s="242" t="s">
        <v>79</v>
      </c>
      <c r="AV697" s="13" t="s">
        <v>79</v>
      </c>
      <c r="AW697" s="13" t="s">
        <v>33</v>
      </c>
      <c r="AX697" s="13" t="s">
        <v>77</v>
      </c>
      <c r="AY697" s="242" t="s">
        <v>195</v>
      </c>
    </row>
    <row r="698" spans="2:65" s="1" customFormat="1" ht="22.5" customHeight="1">
      <c r="B698" s="42"/>
      <c r="C698" s="206" t="s">
        <v>1540</v>
      </c>
      <c r="D698" s="206" t="s">
        <v>198</v>
      </c>
      <c r="E698" s="207" t="s">
        <v>1541</v>
      </c>
      <c r="F698" s="208" t="s">
        <v>1542</v>
      </c>
      <c r="G698" s="209" t="s">
        <v>214</v>
      </c>
      <c r="H698" s="210">
        <v>1</v>
      </c>
      <c r="I698" s="211"/>
      <c r="J698" s="212">
        <f>ROUND(I698*H698,2)</f>
        <v>0</v>
      </c>
      <c r="K698" s="208" t="s">
        <v>202</v>
      </c>
      <c r="L698" s="62"/>
      <c r="M698" s="213" t="s">
        <v>21</v>
      </c>
      <c r="N698" s="214" t="s">
        <v>41</v>
      </c>
      <c r="O698" s="43"/>
      <c r="P698" s="215">
        <f>O698*H698</f>
        <v>0</v>
      </c>
      <c r="Q698" s="215">
        <v>0</v>
      </c>
      <c r="R698" s="215">
        <f>Q698*H698</f>
        <v>0</v>
      </c>
      <c r="S698" s="215">
        <v>0</v>
      </c>
      <c r="T698" s="216">
        <f>S698*H698</f>
        <v>0</v>
      </c>
      <c r="AR698" s="25" t="s">
        <v>301</v>
      </c>
      <c r="AT698" s="25" t="s">
        <v>198</v>
      </c>
      <c r="AU698" s="25" t="s">
        <v>79</v>
      </c>
      <c r="AY698" s="25" t="s">
        <v>195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77</v>
      </c>
      <c r="BK698" s="217">
        <f>ROUND(I698*H698,2)</f>
        <v>0</v>
      </c>
      <c r="BL698" s="25" t="s">
        <v>301</v>
      </c>
      <c r="BM698" s="25" t="s">
        <v>1543</v>
      </c>
    </row>
    <row r="699" spans="2:47" s="1" customFormat="1" ht="27">
      <c r="B699" s="42"/>
      <c r="C699" s="64"/>
      <c r="D699" s="218" t="s">
        <v>205</v>
      </c>
      <c r="E699" s="64"/>
      <c r="F699" s="219" t="s">
        <v>1544</v>
      </c>
      <c r="G699" s="64"/>
      <c r="H699" s="64"/>
      <c r="I699" s="174"/>
      <c r="J699" s="64"/>
      <c r="K699" s="64"/>
      <c r="L699" s="62"/>
      <c r="M699" s="220"/>
      <c r="N699" s="43"/>
      <c r="O699" s="43"/>
      <c r="P699" s="43"/>
      <c r="Q699" s="43"/>
      <c r="R699" s="43"/>
      <c r="S699" s="43"/>
      <c r="T699" s="79"/>
      <c r="AT699" s="25" t="s">
        <v>205</v>
      </c>
      <c r="AU699" s="25" t="s">
        <v>79</v>
      </c>
    </row>
    <row r="700" spans="2:51" s="13" customFormat="1" ht="13.5">
      <c r="B700" s="232"/>
      <c r="C700" s="233"/>
      <c r="D700" s="245" t="s">
        <v>207</v>
      </c>
      <c r="E700" s="256" t="s">
        <v>21</v>
      </c>
      <c r="F700" s="257" t="s">
        <v>1545</v>
      </c>
      <c r="G700" s="233"/>
      <c r="H700" s="258">
        <v>1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AT700" s="242" t="s">
        <v>207</v>
      </c>
      <c r="AU700" s="242" t="s">
        <v>79</v>
      </c>
      <c r="AV700" s="13" t="s">
        <v>79</v>
      </c>
      <c r="AW700" s="13" t="s">
        <v>33</v>
      </c>
      <c r="AX700" s="13" t="s">
        <v>77</v>
      </c>
      <c r="AY700" s="242" t="s">
        <v>195</v>
      </c>
    </row>
    <row r="701" spans="2:65" s="1" customFormat="1" ht="22.5" customHeight="1">
      <c r="B701" s="42"/>
      <c r="C701" s="260" t="s">
        <v>1546</v>
      </c>
      <c r="D701" s="260" t="s">
        <v>233</v>
      </c>
      <c r="E701" s="261" t="s">
        <v>1523</v>
      </c>
      <c r="F701" s="262" t="s">
        <v>1524</v>
      </c>
      <c r="G701" s="263" t="s">
        <v>351</v>
      </c>
      <c r="H701" s="264">
        <v>3.15</v>
      </c>
      <c r="I701" s="265"/>
      <c r="J701" s="266">
        <f>ROUND(I701*H701,2)</f>
        <v>0</v>
      </c>
      <c r="K701" s="262" t="s">
        <v>202</v>
      </c>
      <c r="L701" s="267"/>
      <c r="M701" s="268" t="s">
        <v>21</v>
      </c>
      <c r="N701" s="269" t="s">
        <v>41</v>
      </c>
      <c r="O701" s="43"/>
      <c r="P701" s="215">
        <f>O701*H701</f>
        <v>0</v>
      </c>
      <c r="Q701" s="215">
        <v>0.005</v>
      </c>
      <c r="R701" s="215">
        <f>Q701*H701</f>
        <v>0.01575</v>
      </c>
      <c r="S701" s="215">
        <v>0</v>
      </c>
      <c r="T701" s="216">
        <f>S701*H701</f>
        <v>0</v>
      </c>
      <c r="AR701" s="25" t="s">
        <v>403</v>
      </c>
      <c r="AT701" s="25" t="s">
        <v>233</v>
      </c>
      <c r="AU701" s="25" t="s">
        <v>79</v>
      </c>
      <c r="AY701" s="25" t="s">
        <v>195</v>
      </c>
      <c r="BE701" s="217">
        <f>IF(N701="základní",J701,0)</f>
        <v>0</v>
      </c>
      <c r="BF701" s="217">
        <f>IF(N701="snížená",J701,0)</f>
        <v>0</v>
      </c>
      <c r="BG701" s="217">
        <f>IF(N701="zákl. přenesená",J701,0)</f>
        <v>0</v>
      </c>
      <c r="BH701" s="217">
        <f>IF(N701="sníž. přenesená",J701,0)</f>
        <v>0</v>
      </c>
      <c r="BI701" s="217">
        <f>IF(N701="nulová",J701,0)</f>
        <v>0</v>
      </c>
      <c r="BJ701" s="25" t="s">
        <v>77</v>
      </c>
      <c r="BK701" s="217">
        <f>ROUND(I701*H701,2)</f>
        <v>0</v>
      </c>
      <c r="BL701" s="25" t="s">
        <v>301</v>
      </c>
      <c r="BM701" s="25" t="s">
        <v>1547</v>
      </c>
    </row>
    <row r="702" spans="2:47" s="1" customFormat="1" ht="13.5">
      <c r="B702" s="42"/>
      <c r="C702" s="64"/>
      <c r="D702" s="218" t="s">
        <v>205</v>
      </c>
      <c r="E702" s="64"/>
      <c r="F702" s="219" t="s">
        <v>1526</v>
      </c>
      <c r="G702" s="64"/>
      <c r="H702" s="64"/>
      <c r="I702" s="174"/>
      <c r="J702" s="64"/>
      <c r="K702" s="64"/>
      <c r="L702" s="62"/>
      <c r="M702" s="220"/>
      <c r="N702" s="43"/>
      <c r="O702" s="43"/>
      <c r="P702" s="43"/>
      <c r="Q702" s="43"/>
      <c r="R702" s="43"/>
      <c r="S702" s="43"/>
      <c r="T702" s="79"/>
      <c r="AT702" s="25" t="s">
        <v>205</v>
      </c>
      <c r="AU702" s="25" t="s">
        <v>79</v>
      </c>
    </row>
    <row r="703" spans="2:51" s="13" customFormat="1" ht="13.5">
      <c r="B703" s="232"/>
      <c r="C703" s="233"/>
      <c r="D703" s="245" t="s">
        <v>207</v>
      </c>
      <c r="E703" s="256" t="s">
        <v>21</v>
      </c>
      <c r="F703" s="257" t="s">
        <v>1548</v>
      </c>
      <c r="G703" s="233"/>
      <c r="H703" s="258">
        <v>3.15</v>
      </c>
      <c r="I703" s="237"/>
      <c r="J703" s="233"/>
      <c r="K703" s="233"/>
      <c r="L703" s="238"/>
      <c r="M703" s="239"/>
      <c r="N703" s="240"/>
      <c r="O703" s="240"/>
      <c r="P703" s="240"/>
      <c r="Q703" s="240"/>
      <c r="R703" s="240"/>
      <c r="S703" s="240"/>
      <c r="T703" s="241"/>
      <c r="AT703" s="242" t="s">
        <v>207</v>
      </c>
      <c r="AU703" s="242" t="s">
        <v>79</v>
      </c>
      <c r="AV703" s="13" t="s">
        <v>79</v>
      </c>
      <c r="AW703" s="13" t="s">
        <v>33</v>
      </c>
      <c r="AX703" s="13" t="s">
        <v>77</v>
      </c>
      <c r="AY703" s="242" t="s">
        <v>195</v>
      </c>
    </row>
    <row r="704" spans="2:65" s="1" customFormat="1" ht="22.5" customHeight="1">
      <c r="B704" s="42"/>
      <c r="C704" s="206" t="s">
        <v>1549</v>
      </c>
      <c r="D704" s="206" t="s">
        <v>198</v>
      </c>
      <c r="E704" s="207" t="s">
        <v>614</v>
      </c>
      <c r="F704" s="208" t="s">
        <v>1550</v>
      </c>
      <c r="G704" s="209" t="s">
        <v>351</v>
      </c>
      <c r="H704" s="210">
        <v>68.7</v>
      </c>
      <c r="I704" s="211"/>
      <c r="J704" s="212">
        <f>ROUND(I704*H704,2)</f>
        <v>0</v>
      </c>
      <c r="K704" s="208" t="s">
        <v>21</v>
      </c>
      <c r="L704" s="62"/>
      <c r="M704" s="213" t="s">
        <v>21</v>
      </c>
      <c r="N704" s="214" t="s">
        <v>41</v>
      </c>
      <c r="O704" s="43"/>
      <c r="P704" s="215">
        <f>O704*H704</f>
        <v>0</v>
      </c>
      <c r="Q704" s="215">
        <v>0</v>
      </c>
      <c r="R704" s="215">
        <f>Q704*H704</f>
        <v>0</v>
      </c>
      <c r="S704" s="215">
        <v>0</v>
      </c>
      <c r="T704" s="216">
        <f>S704*H704</f>
        <v>0</v>
      </c>
      <c r="AR704" s="25" t="s">
        <v>301</v>
      </c>
      <c r="AT704" s="25" t="s">
        <v>198</v>
      </c>
      <c r="AU704" s="25" t="s">
        <v>79</v>
      </c>
      <c r="AY704" s="25" t="s">
        <v>195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77</v>
      </c>
      <c r="BK704" s="217">
        <f>ROUND(I704*H704,2)</f>
        <v>0</v>
      </c>
      <c r="BL704" s="25" t="s">
        <v>301</v>
      </c>
      <c r="BM704" s="25" t="s">
        <v>1551</v>
      </c>
    </row>
    <row r="705" spans="2:47" s="1" customFormat="1" ht="13.5">
      <c r="B705" s="42"/>
      <c r="C705" s="64"/>
      <c r="D705" s="218" t="s">
        <v>205</v>
      </c>
      <c r="E705" s="64"/>
      <c r="F705" s="219" t="s">
        <v>1550</v>
      </c>
      <c r="G705" s="64"/>
      <c r="H705" s="64"/>
      <c r="I705" s="174"/>
      <c r="J705" s="64"/>
      <c r="K705" s="64"/>
      <c r="L705" s="62"/>
      <c r="M705" s="220"/>
      <c r="N705" s="43"/>
      <c r="O705" s="43"/>
      <c r="P705" s="43"/>
      <c r="Q705" s="43"/>
      <c r="R705" s="43"/>
      <c r="S705" s="43"/>
      <c r="T705" s="79"/>
      <c r="AT705" s="25" t="s">
        <v>205</v>
      </c>
      <c r="AU705" s="25" t="s">
        <v>79</v>
      </c>
    </row>
    <row r="706" spans="2:51" s="12" customFormat="1" ht="13.5">
      <c r="B706" s="221"/>
      <c r="C706" s="222"/>
      <c r="D706" s="218" t="s">
        <v>207</v>
      </c>
      <c r="E706" s="223" t="s">
        <v>21</v>
      </c>
      <c r="F706" s="224" t="s">
        <v>907</v>
      </c>
      <c r="G706" s="222"/>
      <c r="H706" s="225" t="s">
        <v>21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AT706" s="231" t="s">
        <v>207</v>
      </c>
      <c r="AU706" s="231" t="s">
        <v>79</v>
      </c>
      <c r="AV706" s="12" t="s">
        <v>77</v>
      </c>
      <c r="AW706" s="12" t="s">
        <v>33</v>
      </c>
      <c r="AX706" s="12" t="s">
        <v>70</v>
      </c>
      <c r="AY706" s="231" t="s">
        <v>195</v>
      </c>
    </row>
    <row r="707" spans="2:51" s="13" customFormat="1" ht="13.5">
      <c r="B707" s="232"/>
      <c r="C707" s="233"/>
      <c r="D707" s="245" t="s">
        <v>207</v>
      </c>
      <c r="E707" s="256" t="s">
        <v>21</v>
      </c>
      <c r="F707" s="257" t="s">
        <v>1552</v>
      </c>
      <c r="G707" s="233"/>
      <c r="H707" s="258">
        <v>68.7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AT707" s="242" t="s">
        <v>207</v>
      </c>
      <c r="AU707" s="242" t="s">
        <v>79</v>
      </c>
      <c r="AV707" s="13" t="s">
        <v>79</v>
      </c>
      <c r="AW707" s="13" t="s">
        <v>33</v>
      </c>
      <c r="AX707" s="13" t="s">
        <v>77</v>
      </c>
      <c r="AY707" s="242" t="s">
        <v>195</v>
      </c>
    </row>
    <row r="708" spans="2:65" s="1" customFormat="1" ht="22.5" customHeight="1">
      <c r="B708" s="42"/>
      <c r="C708" s="206" t="s">
        <v>1553</v>
      </c>
      <c r="D708" s="206" t="s">
        <v>198</v>
      </c>
      <c r="E708" s="207" t="s">
        <v>1554</v>
      </c>
      <c r="F708" s="208" t="s">
        <v>1555</v>
      </c>
      <c r="G708" s="209" t="s">
        <v>351</v>
      </c>
      <c r="H708" s="210">
        <v>27.6</v>
      </c>
      <c r="I708" s="211"/>
      <c r="J708" s="212">
        <f>ROUND(I708*H708,2)</f>
        <v>0</v>
      </c>
      <c r="K708" s="208" t="s">
        <v>21</v>
      </c>
      <c r="L708" s="62"/>
      <c r="M708" s="213" t="s">
        <v>21</v>
      </c>
      <c r="N708" s="214" t="s">
        <v>41</v>
      </c>
      <c r="O708" s="43"/>
      <c r="P708" s="215">
        <f>O708*H708</f>
        <v>0</v>
      </c>
      <c r="Q708" s="215">
        <v>0</v>
      </c>
      <c r="R708" s="215">
        <f>Q708*H708</f>
        <v>0</v>
      </c>
      <c r="S708" s="215">
        <v>0</v>
      </c>
      <c r="T708" s="216">
        <f>S708*H708</f>
        <v>0</v>
      </c>
      <c r="AR708" s="25" t="s">
        <v>301</v>
      </c>
      <c r="AT708" s="25" t="s">
        <v>198</v>
      </c>
      <c r="AU708" s="25" t="s">
        <v>79</v>
      </c>
      <c r="AY708" s="25" t="s">
        <v>195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25" t="s">
        <v>77</v>
      </c>
      <c r="BK708" s="217">
        <f>ROUND(I708*H708,2)</f>
        <v>0</v>
      </c>
      <c r="BL708" s="25" t="s">
        <v>301</v>
      </c>
      <c r="BM708" s="25" t="s">
        <v>1556</v>
      </c>
    </row>
    <row r="709" spans="2:47" s="1" customFormat="1" ht="27">
      <c r="B709" s="42"/>
      <c r="C709" s="64"/>
      <c r="D709" s="218" t="s">
        <v>205</v>
      </c>
      <c r="E709" s="64"/>
      <c r="F709" s="219" t="s">
        <v>1557</v>
      </c>
      <c r="G709" s="64"/>
      <c r="H709" s="64"/>
      <c r="I709" s="174"/>
      <c r="J709" s="64"/>
      <c r="K709" s="64"/>
      <c r="L709" s="62"/>
      <c r="M709" s="220"/>
      <c r="N709" s="43"/>
      <c r="O709" s="43"/>
      <c r="P709" s="43"/>
      <c r="Q709" s="43"/>
      <c r="R709" s="43"/>
      <c r="S709" s="43"/>
      <c r="T709" s="79"/>
      <c r="AT709" s="25" t="s">
        <v>205</v>
      </c>
      <c r="AU709" s="25" t="s">
        <v>79</v>
      </c>
    </row>
    <row r="710" spans="2:51" s="12" customFormat="1" ht="13.5">
      <c r="B710" s="221"/>
      <c r="C710" s="222"/>
      <c r="D710" s="218" t="s">
        <v>207</v>
      </c>
      <c r="E710" s="223" t="s">
        <v>21</v>
      </c>
      <c r="F710" s="224" t="s">
        <v>907</v>
      </c>
      <c r="G710" s="222"/>
      <c r="H710" s="225" t="s">
        <v>21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207</v>
      </c>
      <c r="AU710" s="231" t="s">
        <v>79</v>
      </c>
      <c r="AV710" s="12" t="s">
        <v>77</v>
      </c>
      <c r="AW710" s="12" t="s">
        <v>33</v>
      </c>
      <c r="AX710" s="12" t="s">
        <v>70</v>
      </c>
      <c r="AY710" s="231" t="s">
        <v>195</v>
      </c>
    </row>
    <row r="711" spans="2:51" s="13" customFormat="1" ht="13.5">
      <c r="B711" s="232"/>
      <c r="C711" s="233"/>
      <c r="D711" s="245" t="s">
        <v>207</v>
      </c>
      <c r="E711" s="256" t="s">
        <v>21</v>
      </c>
      <c r="F711" s="257" t="s">
        <v>1558</v>
      </c>
      <c r="G711" s="233"/>
      <c r="H711" s="258">
        <v>27.6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AT711" s="242" t="s">
        <v>207</v>
      </c>
      <c r="AU711" s="242" t="s">
        <v>79</v>
      </c>
      <c r="AV711" s="13" t="s">
        <v>79</v>
      </c>
      <c r="AW711" s="13" t="s">
        <v>33</v>
      </c>
      <c r="AX711" s="13" t="s">
        <v>77</v>
      </c>
      <c r="AY711" s="242" t="s">
        <v>195</v>
      </c>
    </row>
    <row r="712" spans="2:65" s="1" customFormat="1" ht="22.5" customHeight="1">
      <c r="B712" s="42"/>
      <c r="C712" s="206" t="s">
        <v>1559</v>
      </c>
      <c r="D712" s="206" t="s">
        <v>198</v>
      </c>
      <c r="E712" s="207" t="s">
        <v>1560</v>
      </c>
      <c r="F712" s="208" t="s">
        <v>1561</v>
      </c>
      <c r="G712" s="209" t="s">
        <v>214</v>
      </c>
      <c r="H712" s="210">
        <v>10</v>
      </c>
      <c r="I712" s="211"/>
      <c r="J712" s="212">
        <f>ROUND(I712*H712,2)</f>
        <v>0</v>
      </c>
      <c r="K712" s="208" t="s">
        <v>21</v>
      </c>
      <c r="L712" s="62"/>
      <c r="M712" s="213" t="s">
        <v>21</v>
      </c>
      <c r="N712" s="214" t="s">
        <v>41</v>
      </c>
      <c r="O712" s="43"/>
      <c r="P712" s="215">
        <f>O712*H712</f>
        <v>0</v>
      </c>
      <c r="Q712" s="215">
        <v>0</v>
      </c>
      <c r="R712" s="215">
        <f>Q712*H712</f>
        <v>0</v>
      </c>
      <c r="S712" s="215">
        <v>0</v>
      </c>
      <c r="T712" s="216">
        <f>S712*H712</f>
        <v>0</v>
      </c>
      <c r="AR712" s="25" t="s">
        <v>301</v>
      </c>
      <c r="AT712" s="25" t="s">
        <v>198</v>
      </c>
      <c r="AU712" s="25" t="s">
        <v>79</v>
      </c>
      <c r="AY712" s="25" t="s">
        <v>195</v>
      </c>
      <c r="BE712" s="217">
        <f>IF(N712="základní",J712,0)</f>
        <v>0</v>
      </c>
      <c r="BF712" s="217">
        <f>IF(N712="snížená",J712,0)</f>
        <v>0</v>
      </c>
      <c r="BG712" s="217">
        <f>IF(N712="zákl. přenesená",J712,0)</f>
        <v>0</v>
      </c>
      <c r="BH712" s="217">
        <f>IF(N712="sníž. přenesená",J712,0)</f>
        <v>0</v>
      </c>
      <c r="BI712" s="217">
        <f>IF(N712="nulová",J712,0)</f>
        <v>0</v>
      </c>
      <c r="BJ712" s="25" t="s">
        <v>77</v>
      </c>
      <c r="BK712" s="217">
        <f>ROUND(I712*H712,2)</f>
        <v>0</v>
      </c>
      <c r="BL712" s="25" t="s">
        <v>301</v>
      </c>
      <c r="BM712" s="25" t="s">
        <v>1562</v>
      </c>
    </row>
    <row r="713" spans="2:47" s="1" customFormat="1" ht="13.5">
      <c r="B713" s="42"/>
      <c r="C713" s="64"/>
      <c r="D713" s="218" t="s">
        <v>205</v>
      </c>
      <c r="E713" s="64"/>
      <c r="F713" s="219" t="s">
        <v>1561</v>
      </c>
      <c r="G713" s="64"/>
      <c r="H713" s="64"/>
      <c r="I713" s="174"/>
      <c r="J713" s="64"/>
      <c r="K713" s="64"/>
      <c r="L713" s="62"/>
      <c r="M713" s="220"/>
      <c r="N713" s="43"/>
      <c r="O713" s="43"/>
      <c r="P713" s="43"/>
      <c r="Q713" s="43"/>
      <c r="R713" s="43"/>
      <c r="S713" s="43"/>
      <c r="T713" s="79"/>
      <c r="AT713" s="25" t="s">
        <v>205</v>
      </c>
      <c r="AU713" s="25" t="s">
        <v>79</v>
      </c>
    </row>
    <row r="714" spans="2:51" s="12" customFormat="1" ht="13.5">
      <c r="B714" s="221"/>
      <c r="C714" s="222"/>
      <c r="D714" s="218" t="s">
        <v>207</v>
      </c>
      <c r="E714" s="223" t="s">
        <v>21</v>
      </c>
      <c r="F714" s="224" t="s">
        <v>907</v>
      </c>
      <c r="G714" s="222"/>
      <c r="H714" s="225" t="s">
        <v>21</v>
      </c>
      <c r="I714" s="226"/>
      <c r="J714" s="222"/>
      <c r="K714" s="222"/>
      <c r="L714" s="227"/>
      <c r="M714" s="228"/>
      <c r="N714" s="229"/>
      <c r="O714" s="229"/>
      <c r="P714" s="229"/>
      <c r="Q714" s="229"/>
      <c r="R714" s="229"/>
      <c r="S714" s="229"/>
      <c r="T714" s="230"/>
      <c r="AT714" s="231" t="s">
        <v>207</v>
      </c>
      <c r="AU714" s="231" t="s">
        <v>79</v>
      </c>
      <c r="AV714" s="12" t="s">
        <v>77</v>
      </c>
      <c r="AW714" s="12" t="s">
        <v>33</v>
      </c>
      <c r="AX714" s="12" t="s">
        <v>70</v>
      </c>
      <c r="AY714" s="231" t="s">
        <v>195</v>
      </c>
    </row>
    <row r="715" spans="2:51" s="13" customFormat="1" ht="13.5">
      <c r="B715" s="232"/>
      <c r="C715" s="233"/>
      <c r="D715" s="245" t="s">
        <v>207</v>
      </c>
      <c r="E715" s="256" t="s">
        <v>21</v>
      </c>
      <c r="F715" s="257" t="s">
        <v>261</v>
      </c>
      <c r="G715" s="233"/>
      <c r="H715" s="258">
        <v>10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AT715" s="242" t="s">
        <v>207</v>
      </c>
      <c r="AU715" s="242" t="s">
        <v>79</v>
      </c>
      <c r="AV715" s="13" t="s">
        <v>79</v>
      </c>
      <c r="AW715" s="13" t="s">
        <v>33</v>
      </c>
      <c r="AX715" s="13" t="s">
        <v>77</v>
      </c>
      <c r="AY715" s="242" t="s">
        <v>195</v>
      </c>
    </row>
    <row r="716" spans="2:65" s="1" customFormat="1" ht="22.5" customHeight="1">
      <c r="B716" s="42"/>
      <c r="C716" s="206" t="s">
        <v>1563</v>
      </c>
      <c r="D716" s="206" t="s">
        <v>198</v>
      </c>
      <c r="E716" s="207" t="s">
        <v>1564</v>
      </c>
      <c r="F716" s="208" t="s">
        <v>1565</v>
      </c>
      <c r="G716" s="209" t="s">
        <v>214</v>
      </c>
      <c r="H716" s="210">
        <v>4</v>
      </c>
      <c r="I716" s="211"/>
      <c r="J716" s="212">
        <f>ROUND(I716*H716,2)</f>
        <v>0</v>
      </c>
      <c r="K716" s="208" t="s">
        <v>21</v>
      </c>
      <c r="L716" s="62"/>
      <c r="M716" s="213" t="s">
        <v>21</v>
      </c>
      <c r="N716" s="214" t="s">
        <v>41</v>
      </c>
      <c r="O716" s="43"/>
      <c r="P716" s="215">
        <f>O716*H716</f>
        <v>0</v>
      </c>
      <c r="Q716" s="215">
        <v>0</v>
      </c>
      <c r="R716" s="215">
        <f>Q716*H716</f>
        <v>0</v>
      </c>
      <c r="S716" s="215">
        <v>0</v>
      </c>
      <c r="T716" s="216">
        <f>S716*H716</f>
        <v>0</v>
      </c>
      <c r="AR716" s="25" t="s">
        <v>301</v>
      </c>
      <c r="AT716" s="25" t="s">
        <v>198</v>
      </c>
      <c r="AU716" s="25" t="s">
        <v>79</v>
      </c>
      <c r="AY716" s="25" t="s">
        <v>195</v>
      </c>
      <c r="BE716" s="217">
        <f>IF(N716="základní",J716,0)</f>
        <v>0</v>
      </c>
      <c r="BF716" s="217">
        <f>IF(N716="snížená",J716,0)</f>
        <v>0</v>
      </c>
      <c r="BG716" s="217">
        <f>IF(N716="zákl. přenesená",J716,0)</f>
        <v>0</v>
      </c>
      <c r="BH716" s="217">
        <f>IF(N716="sníž. přenesená",J716,0)</f>
        <v>0</v>
      </c>
      <c r="BI716" s="217">
        <f>IF(N716="nulová",J716,0)</f>
        <v>0</v>
      </c>
      <c r="BJ716" s="25" t="s">
        <v>77</v>
      </c>
      <c r="BK716" s="217">
        <f>ROUND(I716*H716,2)</f>
        <v>0</v>
      </c>
      <c r="BL716" s="25" t="s">
        <v>301</v>
      </c>
      <c r="BM716" s="25" t="s">
        <v>1566</v>
      </c>
    </row>
    <row r="717" spans="2:47" s="1" customFormat="1" ht="13.5">
      <c r="B717" s="42"/>
      <c r="C717" s="64"/>
      <c r="D717" s="218" t="s">
        <v>205</v>
      </c>
      <c r="E717" s="64"/>
      <c r="F717" s="219" t="s">
        <v>1565</v>
      </c>
      <c r="G717" s="64"/>
      <c r="H717" s="64"/>
      <c r="I717" s="174"/>
      <c r="J717" s="64"/>
      <c r="K717" s="64"/>
      <c r="L717" s="62"/>
      <c r="M717" s="220"/>
      <c r="N717" s="43"/>
      <c r="O717" s="43"/>
      <c r="P717" s="43"/>
      <c r="Q717" s="43"/>
      <c r="R717" s="43"/>
      <c r="S717" s="43"/>
      <c r="T717" s="79"/>
      <c r="AT717" s="25" t="s">
        <v>205</v>
      </c>
      <c r="AU717" s="25" t="s">
        <v>79</v>
      </c>
    </row>
    <row r="718" spans="2:51" s="12" customFormat="1" ht="13.5">
      <c r="B718" s="221"/>
      <c r="C718" s="222"/>
      <c r="D718" s="218" t="s">
        <v>207</v>
      </c>
      <c r="E718" s="223" t="s">
        <v>21</v>
      </c>
      <c r="F718" s="224" t="s">
        <v>907</v>
      </c>
      <c r="G718" s="222"/>
      <c r="H718" s="225" t="s">
        <v>21</v>
      </c>
      <c r="I718" s="226"/>
      <c r="J718" s="222"/>
      <c r="K718" s="222"/>
      <c r="L718" s="227"/>
      <c r="M718" s="228"/>
      <c r="N718" s="229"/>
      <c r="O718" s="229"/>
      <c r="P718" s="229"/>
      <c r="Q718" s="229"/>
      <c r="R718" s="229"/>
      <c r="S718" s="229"/>
      <c r="T718" s="230"/>
      <c r="AT718" s="231" t="s">
        <v>207</v>
      </c>
      <c r="AU718" s="231" t="s">
        <v>79</v>
      </c>
      <c r="AV718" s="12" t="s">
        <v>77</v>
      </c>
      <c r="AW718" s="12" t="s">
        <v>33</v>
      </c>
      <c r="AX718" s="12" t="s">
        <v>70</v>
      </c>
      <c r="AY718" s="231" t="s">
        <v>195</v>
      </c>
    </row>
    <row r="719" spans="2:51" s="13" customFormat="1" ht="13.5">
      <c r="B719" s="232"/>
      <c r="C719" s="233"/>
      <c r="D719" s="245" t="s">
        <v>207</v>
      </c>
      <c r="E719" s="256" t="s">
        <v>21</v>
      </c>
      <c r="F719" s="257" t="s">
        <v>203</v>
      </c>
      <c r="G719" s="233"/>
      <c r="H719" s="258">
        <v>4</v>
      </c>
      <c r="I719" s="237"/>
      <c r="J719" s="233"/>
      <c r="K719" s="233"/>
      <c r="L719" s="238"/>
      <c r="M719" s="239"/>
      <c r="N719" s="240"/>
      <c r="O719" s="240"/>
      <c r="P719" s="240"/>
      <c r="Q719" s="240"/>
      <c r="R719" s="240"/>
      <c r="S719" s="240"/>
      <c r="T719" s="241"/>
      <c r="AT719" s="242" t="s">
        <v>207</v>
      </c>
      <c r="AU719" s="242" t="s">
        <v>79</v>
      </c>
      <c r="AV719" s="13" t="s">
        <v>79</v>
      </c>
      <c r="AW719" s="13" t="s">
        <v>33</v>
      </c>
      <c r="AX719" s="13" t="s">
        <v>77</v>
      </c>
      <c r="AY719" s="242" t="s">
        <v>195</v>
      </c>
    </row>
    <row r="720" spans="2:65" s="1" customFormat="1" ht="22.5" customHeight="1">
      <c r="B720" s="42"/>
      <c r="C720" s="206" t="s">
        <v>1567</v>
      </c>
      <c r="D720" s="206" t="s">
        <v>198</v>
      </c>
      <c r="E720" s="207" t="s">
        <v>1568</v>
      </c>
      <c r="F720" s="208" t="s">
        <v>1569</v>
      </c>
      <c r="G720" s="209" t="s">
        <v>214</v>
      </c>
      <c r="H720" s="210">
        <v>1</v>
      </c>
      <c r="I720" s="211"/>
      <c r="J720" s="212">
        <f>ROUND(I720*H720,2)</f>
        <v>0</v>
      </c>
      <c r="K720" s="208" t="s">
        <v>21</v>
      </c>
      <c r="L720" s="62"/>
      <c r="M720" s="213" t="s">
        <v>21</v>
      </c>
      <c r="N720" s="214" t="s">
        <v>41</v>
      </c>
      <c r="O720" s="43"/>
      <c r="P720" s="215">
        <f>O720*H720</f>
        <v>0</v>
      </c>
      <c r="Q720" s="215">
        <v>0</v>
      </c>
      <c r="R720" s="215">
        <f>Q720*H720</f>
        <v>0</v>
      </c>
      <c r="S720" s="215">
        <v>0</v>
      </c>
      <c r="T720" s="216">
        <f>S720*H720</f>
        <v>0</v>
      </c>
      <c r="AR720" s="25" t="s">
        <v>301</v>
      </c>
      <c r="AT720" s="25" t="s">
        <v>198</v>
      </c>
      <c r="AU720" s="25" t="s">
        <v>79</v>
      </c>
      <c r="AY720" s="25" t="s">
        <v>195</v>
      </c>
      <c r="BE720" s="217">
        <f>IF(N720="základní",J720,0)</f>
        <v>0</v>
      </c>
      <c r="BF720" s="217">
        <f>IF(N720="snížená",J720,0)</f>
        <v>0</v>
      </c>
      <c r="BG720" s="217">
        <f>IF(N720="zákl. přenesená",J720,0)</f>
        <v>0</v>
      </c>
      <c r="BH720" s="217">
        <f>IF(N720="sníž. přenesená",J720,0)</f>
        <v>0</v>
      </c>
      <c r="BI720" s="217">
        <f>IF(N720="nulová",J720,0)</f>
        <v>0</v>
      </c>
      <c r="BJ720" s="25" t="s">
        <v>77</v>
      </c>
      <c r="BK720" s="217">
        <f>ROUND(I720*H720,2)</f>
        <v>0</v>
      </c>
      <c r="BL720" s="25" t="s">
        <v>301</v>
      </c>
      <c r="BM720" s="25" t="s">
        <v>1570</v>
      </c>
    </row>
    <row r="721" spans="2:47" s="1" customFormat="1" ht="13.5">
      <c r="B721" s="42"/>
      <c r="C721" s="64"/>
      <c r="D721" s="218" t="s">
        <v>205</v>
      </c>
      <c r="E721" s="64"/>
      <c r="F721" s="219" t="s">
        <v>1569</v>
      </c>
      <c r="G721" s="64"/>
      <c r="H721" s="64"/>
      <c r="I721" s="174"/>
      <c r="J721" s="64"/>
      <c r="K721" s="64"/>
      <c r="L721" s="62"/>
      <c r="M721" s="220"/>
      <c r="N721" s="43"/>
      <c r="O721" s="43"/>
      <c r="P721" s="43"/>
      <c r="Q721" s="43"/>
      <c r="R721" s="43"/>
      <c r="S721" s="43"/>
      <c r="T721" s="79"/>
      <c r="AT721" s="25" t="s">
        <v>205</v>
      </c>
      <c r="AU721" s="25" t="s">
        <v>79</v>
      </c>
    </row>
    <row r="722" spans="2:51" s="12" customFormat="1" ht="13.5">
      <c r="B722" s="221"/>
      <c r="C722" s="222"/>
      <c r="D722" s="218" t="s">
        <v>207</v>
      </c>
      <c r="E722" s="223" t="s">
        <v>21</v>
      </c>
      <c r="F722" s="224" t="s">
        <v>588</v>
      </c>
      <c r="G722" s="222"/>
      <c r="H722" s="225" t="s">
        <v>21</v>
      </c>
      <c r="I722" s="226"/>
      <c r="J722" s="222"/>
      <c r="K722" s="222"/>
      <c r="L722" s="227"/>
      <c r="M722" s="228"/>
      <c r="N722" s="229"/>
      <c r="O722" s="229"/>
      <c r="P722" s="229"/>
      <c r="Q722" s="229"/>
      <c r="R722" s="229"/>
      <c r="S722" s="229"/>
      <c r="T722" s="230"/>
      <c r="AT722" s="231" t="s">
        <v>207</v>
      </c>
      <c r="AU722" s="231" t="s">
        <v>79</v>
      </c>
      <c r="AV722" s="12" t="s">
        <v>77</v>
      </c>
      <c r="AW722" s="12" t="s">
        <v>33</v>
      </c>
      <c r="AX722" s="12" t="s">
        <v>70</v>
      </c>
      <c r="AY722" s="231" t="s">
        <v>195</v>
      </c>
    </row>
    <row r="723" spans="2:51" s="13" customFormat="1" ht="13.5">
      <c r="B723" s="232"/>
      <c r="C723" s="233"/>
      <c r="D723" s="245" t="s">
        <v>207</v>
      </c>
      <c r="E723" s="256" t="s">
        <v>21</v>
      </c>
      <c r="F723" s="257" t="s">
        <v>1571</v>
      </c>
      <c r="G723" s="233"/>
      <c r="H723" s="258">
        <v>1</v>
      </c>
      <c r="I723" s="237"/>
      <c r="J723" s="233"/>
      <c r="K723" s="233"/>
      <c r="L723" s="238"/>
      <c r="M723" s="239"/>
      <c r="N723" s="240"/>
      <c r="O723" s="240"/>
      <c r="P723" s="240"/>
      <c r="Q723" s="240"/>
      <c r="R723" s="240"/>
      <c r="S723" s="240"/>
      <c r="T723" s="241"/>
      <c r="AT723" s="242" t="s">
        <v>207</v>
      </c>
      <c r="AU723" s="242" t="s">
        <v>79</v>
      </c>
      <c r="AV723" s="13" t="s">
        <v>79</v>
      </c>
      <c r="AW723" s="13" t="s">
        <v>33</v>
      </c>
      <c r="AX723" s="13" t="s">
        <v>77</v>
      </c>
      <c r="AY723" s="242" t="s">
        <v>195</v>
      </c>
    </row>
    <row r="724" spans="2:65" s="1" customFormat="1" ht="22.5" customHeight="1">
      <c r="B724" s="42"/>
      <c r="C724" s="206" t="s">
        <v>826</v>
      </c>
      <c r="D724" s="206" t="s">
        <v>198</v>
      </c>
      <c r="E724" s="207" t="s">
        <v>1572</v>
      </c>
      <c r="F724" s="208" t="s">
        <v>1573</v>
      </c>
      <c r="G724" s="209" t="s">
        <v>214</v>
      </c>
      <c r="H724" s="210">
        <v>1</v>
      </c>
      <c r="I724" s="211"/>
      <c r="J724" s="212">
        <f>ROUND(I724*H724,2)</f>
        <v>0</v>
      </c>
      <c r="K724" s="208" t="s">
        <v>21</v>
      </c>
      <c r="L724" s="62"/>
      <c r="M724" s="213" t="s">
        <v>21</v>
      </c>
      <c r="N724" s="214" t="s">
        <v>41</v>
      </c>
      <c r="O724" s="43"/>
      <c r="P724" s="215">
        <f>O724*H724</f>
        <v>0</v>
      </c>
      <c r="Q724" s="215">
        <v>0</v>
      </c>
      <c r="R724" s="215">
        <f>Q724*H724</f>
        <v>0</v>
      </c>
      <c r="S724" s="215">
        <v>0</v>
      </c>
      <c r="T724" s="216">
        <f>S724*H724</f>
        <v>0</v>
      </c>
      <c r="AR724" s="25" t="s">
        <v>301</v>
      </c>
      <c r="AT724" s="25" t="s">
        <v>198</v>
      </c>
      <c r="AU724" s="25" t="s">
        <v>79</v>
      </c>
      <c r="AY724" s="25" t="s">
        <v>195</v>
      </c>
      <c r="BE724" s="217">
        <f>IF(N724="základní",J724,0)</f>
        <v>0</v>
      </c>
      <c r="BF724" s="217">
        <f>IF(N724="snížená",J724,0)</f>
        <v>0</v>
      </c>
      <c r="BG724" s="217">
        <f>IF(N724="zákl. přenesená",J724,0)</f>
        <v>0</v>
      </c>
      <c r="BH724" s="217">
        <f>IF(N724="sníž. přenesená",J724,0)</f>
        <v>0</v>
      </c>
      <c r="BI724" s="217">
        <f>IF(N724="nulová",J724,0)</f>
        <v>0</v>
      </c>
      <c r="BJ724" s="25" t="s">
        <v>77</v>
      </c>
      <c r="BK724" s="217">
        <f>ROUND(I724*H724,2)</f>
        <v>0</v>
      </c>
      <c r="BL724" s="25" t="s">
        <v>301</v>
      </c>
      <c r="BM724" s="25" t="s">
        <v>1574</v>
      </c>
    </row>
    <row r="725" spans="2:47" s="1" customFormat="1" ht="13.5">
      <c r="B725" s="42"/>
      <c r="C725" s="64"/>
      <c r="D725" s="218" t="s">
        <v>205</v>
      </c>
      <c r="E725" s="64"/>
      <c r="F725" s="219" t="s">
        <v>1575</v>
      </c>
      <c r="G725" s="64"/>
      <c r="H725" s="64"/>
      <c r="I725" s="174"/>
      <c r="J725" s="64"/>
      <c r="K725" s="64"/>
      <c r="L725" s="62"/>
      <c r="M725" s="220"/>
      <c r="N725" s="43"/>
      <c r="O725" s="43"/>
      <c r="P725" s="43"/>
      <c r="Q725" s="43"/>
      <c r="R725" s="43"/>
      <c r="S725" s="43"/>
      <c r="T725" s="79"/>
      <c r="AT725" s="25" t="s">
        <v>205</v>
      </c>
      <c r="AU725" s="25" t="s">
        <v>79</v>
      </c>
    </row>
    <row r="726" spans="2:51" s="12" customFormat="1" ht="13.5">
      <c r="B726" s="221"/>
      <c r="C726" s="222"/>
      <c r="D726" s="218" t="s">
        <v>207</v>
      </c>
      <c r="E726" s="223" t="s">
        <v>21</v>
      </c>
      <c r="F726" s="224" t="s">
        <v>588</v>
      </c>
      <c r="G726" s="222"/>
      <c r="H726" s="225" t="s">
        <v>21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AT726" s="231" t="s">
        <v>207</v>
      </c>
      <c r="AU726" s="231" t="s">
        <v>79</v>
      </c>
      <c r="AV726" s="12" t="s">
        <v>77</v>
      </c>
      <c r="AW726" s="12" t="s">
        <v>33</v>
      </c>
      <c r="AX726" s="12" t="s">
        <v>70</v>
      </c>
      <c r="AY726" s="231" t="s">
        <v>195</v>
      </c>
    </row>
    <row r="727" spans="2:51" s="13" customFormat="1" ht="13.5">
      <c r="B727" s="232"/>
      <c r="C727" s="233"/>
      <c r="D727" s="245" t="s">
        <v>207</v>
      </c>
      <c r="E727" s="256" t="s">
        <v>21</v>
      </c>
      <c r="F727" s="257" t="s">
        <v>1576</v>
      </c>
      <c r="G727" s="233"/>
      <c r="H727" s="258">
        <v>1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AT727" s="242" t="s">
        <v>207</v>
      </c>
      <c r="AU727" s="242" t="s">
        <v>79</v>
      </c>
      <c r="AV727" s="13" t="s">
        <v>79</v>
      </c>
      <c r="AW727" s="13" t="s">
        <v>33</v>
      </c>
      <c r="AX727" s="13" t="s">
        <v>77</v>
      </c>
      <c r="AY727" s="242" t="s">
        <v>195</v>
      </c>
    </row>
    <row r="728" spans="2:65" s="1" customFormat="1" ht="22.5" customHeight="1">
      <c r="B728" s="42"/>
      <c r="C728" s="206" t="s">
        <v>1577</v>
      </c>
      <c r="D728" s="206" t="s">
        <v>198</v>
      </c>
      <c r="E728" s="207" t="s">
        <v>1578</v>
      </c>
      <c r="F728" s="208" t="s">
        <v>1579</v>
      </c>
      <c r="G728" s="209" t="s">
        <v>214</v>
      </c>
      <c r="H728" s="210">
        <v>3</v>
      </c>
      <c r="I728" s="211"/>
      <c r="J728" s="212">
        <f>ROUND(I728*H728,2)</f>
        <v>0</v>
      </c>
      <c r="K728" s="208" t="s">
        <v>21</v>
      </c>
      <c r="L728" s="62"/>
      <c r="M728" s="213" t="s">
        <v>21</v>
      </c>
      <c r="N728" s="214" t="s">
        <v>41</v>
      </c>
      <c r="O728" s="43"/>
      <c r="P728" s="215">
        <f>O728*H728</f>
        <v>0</v>
      </c>
      <c r="Q728" s="215">
        <v>0</v>
      </c>
      <c r="R728" s="215">
        <f>Q728*H728</f>
        <v>0</v>
      </c>
      <c r="S728" s="215">
        <v>0</v>
      </c>
      <c r="T728" s="216">
        <f>S728*H728</f>
        <v>0</v>
      </c>
      <c r="AR728" s="25" t="s">
        <v>301</v>
      </c>
      <c r="AT728" s="25" t="s">
        <v>198</v>
      </c>
      <c r="AU728" s="25" t="s">
        <v>79</v>
      </c>
      <c r="AY728" s="25" t="s">
        <v>195</v>
      </c>
      <c r="BE728" s="217">
        <f>IF(N728="základní",J728,0)</f>
        <v>0</v>
      </c>
      <c r="BF728" s="217">
        <f>IF(N728="snížená",J728,0)</f>
        <v>0</v>
      </c>
      <c r="BG728" s="217">
        <f>IF(N728="zákl. přenesená",J728,0)</f>
        <v>0</v>
      </c>
      <c r="BH728" s="217">
        <f>IF(N728="sníž. přenesená",J728,0)</f>
        <v>0</v>
      </c>
      <c r="BI728" s="217">
        <f>IF(N728="nulová",J728,0)</f>
        <v>0</v>
      </c>
      <c r="BJ728" s="25" t="s">
        <v>77</v>
      </c>
      <c r="BK728" s="217">
        <f>ROUND(I728*H728,2)</f>
        <v>0</v>
      </c>
      <c r="BL728" s="25" t="s">
        <v>301</v>
      </c>
      <c r="BM728" s="25" t="s">
        <v>1580</v>
      </c>
    </row>
    <row r="729" spans="2:47" s="1" customFormat="1" ht="13.5">
      <c r="B729" s="42"/>
      <c r="C729" s="64"/>
      <c r="D729" s="218" t="s">
        <v>205</v>
      </c>
      <c r="E729" s="64"/>
      <c r="F729" s="219" t="s">
        <v>1581</v>
      </c>
      <c r="G729" s="64"/>
      <c r="H729" s="64"/>
      <c r="I729" s="174"/>
      <c r="J729" s="64"/>
      <c r="K729" s="64"/>
      <c r="L729" s="62"/>
      <c r="M729" s="220"/>
      <c r="N729" s="43"/>
      <c r="O729" s="43"/>
      <c r="P729" s="43"/>
      <c r="Q729" s="43"/>
      <c r="R729" s="43"/>
      <c r="S729" s="43"/>
      <c r="T729" s="79"/>
      <c r="AT729" s="25" t="s">
        <v>205</v>
      </c>
      <c r="AU729" s="25" t="s">
        <v>79</v>
      </c>
    </row>
    <row r="730" spans="2:51" s="12" customFormat="1" ht="13.5">
      <c r="B730" s="221"/>
      <c r="C730" s="222"/>
      <c r="D730" s="218" t="s">
        <v>207</v>
      </c>
      <c r="E730" s="223" t="s">
        <v>21</v>
      </c>
      <c r="F730" s="224" t="s">
        <v>588</v>
      </c>
      <c r="G730" s="222"/>
      <c r="H730" s="225" t="s">
        <v>21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207</v>
      </c>
      <c r="AU730" s="231" t="s">
        <v>79</v>
      </c>
      <c r="AV730" s="12" t="s">
        <v>77</v>
      </c>
      <c r="AW730" s="12" t="s">
        <v>33</v>
      </c>
      <c r="AX730" s="12" t="s">
        <v>70</v>
      </c>
      <c r="AY730" s="231" t="s">
        <v>195</v>
      </c>
    </row>
    <row r="731" spans="2:51" s="13" customFormat="1" ht="13.5">
      <c r="B731" s="232"/>
      <c r="C731" s="233"/>
      <c r="D731" s="245" t="s">
        <v>207</v>
      </c>
      <c r="E731" s="256" t="s">
        <v>21</v>
      </c>
      <c r="F731" s="257" t="s">
        <v>1582</v>
      </c>
      <c r="G731" s="233"/>
      <c r="H731" s="258">
        <v>3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AT731" s="242" t="s">
        <v>207</v>
      </c>
      <c r="AU731" s="242" t="s">
        <v>79</v>
      </c>
      <c r="AV731" s="13" t="s">
        <v>79</v>
      </c>
      <c r="AW731" s="13" t="s">
        <v>33</v>
      </c>
      <c r="AX731" s="13" t="s">
        <v>77</v>
      </c>
      <c r="AY731" s="242" t="s">
        <v>195</v>
      </c>
    </row>
    <row r="732" spans="2:65" s="1" customFormat="1" ht="22.5" customHeight="1">
      <c r="B732" s="42"/>
      <c r="C732" s="206" t="s">
        <v>1583</v>
      </c>
      <c r="D732" s="206" t="s">
        <v>198</v>
      </c>
      <c r="E732" s="207" t="s">
        <v>1584</v>
      </c>
      <c r="F732" s="208" t="s">
        <v>1585</v>
      </c>
      <c r="G732" s="209" t="s">
        <v>214</v>
      </c>
      <c r="H732" s="210">
        <v>3</v>
      </c>
      <c r="I732" s="211"/>
      <c r="J732" s="212">
        <f>ROUND(I732*H732,2)</f>
        <v>0</v>
      </c>
      <c r="K732" s="208" t="s">
        <v>21</v>
      </c>
      <c r="L732" s="62"/>
      <c r="M732" s="213" t="s">
        <v>21</v>
      </c>
      <c r="N732" s="214" t="s">
        <v>41</v>
      </c>
      <c r="O732" s="43"/>
      <c r="P732" s="215">
        <f>O732*H732</f>
        <v>0</v>
      </c>
      <c r="Q732" s="215">
        <v>0</v>
      </c>
      <c r="R732" s="215">
        <f>Q732*H732</f>
        <v>0</v>
      </c>
      <c r="S732" s="215">
        <v>0</v>
      </c>
      <c r="T732" s="216">
        <f>S732*H732</f>
        <v>0</v>
      </c>
      <c r="AR732" s="25" t="s">
        <v>301</v>
      </c>
      <c r="AT732" s="25" t="s">
        <v>198</v>
      </c>
      <c r="AU732" s="25" t="s">
        <v>79</v>
      </c>
      <c r="AY732" s="25" t="s">
        <v>195</v>
      </c>
      <c r="BE732" s="217">
        <f>IF(N732="základní",J732,0)</f>
        <v>0</v>
      </c>
      <c r="BF732" s="217">
        <f>IF(N732="snížená",J732,0)</f>
        <v>0</v>
      </c>
      <c r="BG732" s="217">
        <f>IF(N732="zákl. přenesená",J732,0)</f>
        <v>0</v>
      </c>
      <c r="BH732" s="217">
        <f>IF(N732="sníž. přenesená",J732,0)</f>
        <v>0</v>
      </c>
      <c r="BI732" s="217">
        <f>IF(N732="nulová",J732,0)</f>
        <v>0</v>
      </c>
      <c r="BJ732" s="25" t="s">
        <v>77</v>
      </c>
      <c r="BK732" s="217">
        <f>ROUND(I732*H732,2)</f>
        <v>0</v>
      </c>
      <c r="BL732" s="25" t="s">
        <v>301</v>
      </c>
      <c r="BM732" s="25" t="s">
        <v>1586</v>
      </c>
    </row>
    <row r="733" spans="2:47" s="1" customFormat="1" ht="13.5">
      <c r="B733" s="42"/>
      <c r="C733" s="64"/>
      <c r="D733" s="218" t="s">
        <v>205</v>
      </c>
      <c r="E733" s="64"/>
      <c r="F733" s="219" t="s">
        <v>1587</v>
      </c>
      <c r="G733" s="64"/>
      <c r="H733" s="64"/>
      <c r="I733" s="174"/>
      <c r="J733" s="64"/>
      <c r="K733" s="64"/>
      <c r="L733" s="62"/>
      <c r="M733" s="220"/>
      <c r="N733" s="43"/>
      <c r="O733" s="43"/>
      <c r="P733" s="43"/>
      <c r="Q733" s="43"/>
      <c r="R733" s="43"/>
      <c r="S733" s="43"/>
      <c r="T733" s="79"/>
      <c r="AT733" s="25" t="s">
        <v>205</v>
      </c>
      <c r="AU733" s="25" t="s">
        <v>79</v>
      </c>
    </row>
    <row r="734" spans="2:51" s="12" customFormat="1" ht="13.5">
      <c r="B734" s="221"/>
      <c r="C734" s="222"/>
      <c r="D734" s="218" t="s">
        <v>207</v>
      </c>
      <c r="E734" s="223" t="s">
        <v>21</v>
      </c>
      <c r="F734" s="224" t="s">
        <v>588</v>
      </c>
      <c r="G734" s="222"/>
      <c r="H734" s="225" t="s">
        <v>21</v>
      </c>
      <c r="I734" s="226"/>
      <c r="J734" s="222"/>
      <c r="K734" s="222"/>
      <c r="L734" s="227"/>
      <c r="M734" s="228"/>
      <c r="N734" s="229"/>
      <c r="O734" s="229"/>
      <c r="P734" s="229"/>
      <c r="Q734" s="229"/>
      <c r="R734" s="229"/>
      <c r="S734" s="229"/>
      <c r="T734" s="230"/>
      <c r="AT734" s="231" t="s">
        <v>207</v>
      </c>
      <c r="AU734" s="231" t="s">
        <v>79</v>
      </c>
      <c r="AV734" s="12" t="s">
        <v>77</v>
      </c>
      <c r="AW734" s="12" t="s">
        <v>33</v>
      </c>
      <c r="AX734" s="12" t="s">
        <v>70</v>
      </c>
      <c r="AY734" s="231" t="s">
        <v>195</v>
      </c>
    </row>
    <row r="735" spans="2:51" s="13" customFormat="1" ht="13.5">
      <c r="B735" s="232"/>
      <c r="C735" s="233"/>
      <c r="D735" s="245" t="s">
        <v>207</v>
      </c>
      <c r="E735" s="256" t="s">
        <v>21</v>
      </c>
      <c r="F735" s="257" t="s">
        <v>1588</v>
      </c>
      <c r="G735" s="233"/>
      <c r="H735" s="258">
        <v>3</v>
      </c>
      <c r="I735" s="237"/>
      <c r="J735" s="233"/>
      <c r="K735" s="233"/>
      <c r="L735" s="238"/>
      <c r="M735" s="239"/>
      <c r="N735" s="240"/>
      <c r="O735" s="240"/>
      <c r="P735" s="240"/>
      <c r="Q735" s="240"/>
      <c r="R735" s="240"/>
      <c r="S735" s="240"/>
      <c r="T735" s="241"/>
      <c r="AT735" s="242" t="s">
        <v>207</v>
      </c>
      <c r="AU735" s="242" t="s">
        <v>79</v>
      </c>
      <c r="AV735" s="13" t="s">
        <v>79</v>
      </c>
      <c r="AW735" s="13" t="s">
        <v>33</v>
      </c>
      <c r="AX735" s="13" t="s">
        <v>77</v>
      </c>
      <c r="AY735" s="242" t="s">
        <v>195</v>
      </c>
    </row>
    <row r="736" spans="2:65" s="1" customFormat="1" ht="22.5" customHeight="1">
      <c r="B736" s="42"/>
      <c r="C736" s="206" t="s">
        <v>1589</v>
      </c>
      <c r="D736" s="206" t="s">
        <v>198</v>
      </c>
      <c r="E736" s="207" t="s">
        <v>1590</v>
      </c>
      <c r="F736" s="208" t="s">
        <v>1591</v>
      </c>
      <c r="G736" s="209" t="s">
        <v>214</v>
      </c>
      <c r="H736" s="210">
        <v>1</v>
      </c>
      <c r="I736" s="211"/>
      <c r="J736" s="212">
        <f>ROUND(I736*H736,2)</f>
        <v>0</v>
      </c>
      <c r="K736" s="208" t="s">
        <v>21</v>
      </c>
      <c r="L736" s="62"/>
      <c r="M736" s="213" t="s">
        <v>21</v>
      </c>
      <c r="N736" s="214" t="s">
        <v>41</v>
      </c>
      <c r="O736" s="43"/>
      <c r="P736" s="215">
        <f>O736*H736</f>
        <v>0</v>
      </c>
      <c r="Q736" s="215">
        <v>0</v>
      </c>
      <c r="R736" s="215">
        <f>Q736*H736</f>
        <v>0</v>
      </c>
      <c r="S736" s="215">
        <v>0</v>
      </c>
      <c r="T736" s="216">
        <f>S736*H736</f>
        <v>0</v>
      </c>
      <c r="AR736" s="25" t="s">
        <v>301</v>
      </c>
      <c r="AT736" s="25" t="s">
        <v>198</v>
      </c>
      <c r="AU736" s="25" t="s">
        <v>79</v>
      </c>
      <c r="AY736" s="25" t="s">
        <v>195</v>
      </c>
      <c r="BE736" s="217">
        <f>IF(N736="základní",J736,0)</f>
        <v>0</v>
      </c>
      <c r="BF736" s="217">
        <f>IF(N736="snížená",J736,0)</f>
        <v>0</v>
      </c>
      <c r="BG736" s="217">
        <f>IF(N736="zákl. přenesená",J736,0)</f>
        <v>0</v>
      </c>
      <c r="BH736" s="217">
        <f>IF(N736="sníž. přenesená",J736,0)</f>
        <v>0</v>
      </c>
      <c r="BI736" s="217">
        <f>IF(N736="nulová",J736,0)</f>
        <v>0</v>
      </c>
      <c r="BJ736" s="25" t="s">
        <v>77</v>
      </c>
      <c r="BK736" s="217">
        <f>ROUND(I736*H736,2)</f>
        <v>0</v>
      </c>
      <c r="BL736" s="25" t="s">
        <v>301</v>
      </c>
      <c r="BM736" s="25" t="s">
        <v>1592</v>
      </c>
    </row>
    <row r="737" spans="2:47" s="1" customFormat="1" ht="13.5">
      <c r="B737" s="42"/>
      <c r="C737" s="64"/>
      <c r="D737" s="218" t="s">
        <v>205</v>
      </c>
      <c r="E737" s="64"/>
      <c r="F737" s="219" t="s">
        <v>1593</v>
      </c>
      <c r="G737" s="64"/>
      <c r="H737" s="64"/>
      <c r="I737" s="174"/>
      <c r="J737" s="64"/>
      <c r="K737" s="64"/>
      <c r="L737" s="62"/>
      <c r="M737" s="220"/>
      <c r="N737" s="43"/>
      <c r="O737" s="43"/>
      <c r="P737" s="43"/>
      <c r="Q737" s="43"/>
      <c r="R737" s="43"/>
      <c r="S737" s="43"/>
      <c r="T737" s="79"/>
      <c r="AT737" s="25" t="s">
        <v>205</v>
      </c>
      <c r="AU737" s="25" t="s">
        <v>79</v>
      </c>
    </row>
    <row r="738" spans="2:51" s="13" customFormat="1" ht="13.5">
      <c r="B738" s="232"/>
      <c r="C738" s="233"/>
      <c r="D738" s="245" t="s">
        <v>207</v>
      </c>
      <c r="E738" s="256" t="s">
        <v>21</v>
      </c>
      <c r="F738" s="257" t="s">
        <v>77</v>
      </c>
      <c r="G738" s="233"/>
      <c r="H738" s="258">
        <v>1</v>
      </c>
      <c r="I738" s="237"/>
      <c r="J738" s="233"/>
      <c r="K738" s="233"/>
      <c r="L738" s="238"/>
      <c r="M738" s="239"/>
      <c r="N738" s="240"/>
      <c r="O738" s="240"/>
      <c r="P738" s="240"/>
      <c r="Q738" s="240"/>
      <c r="R738" s="240"/>
      <c r="S738" s="240"/>
      <c r="T738" s="241"/>
      <c r="AT738" s="242" t="s">
        <v>207</v>
      </c>
      <c r="AU738" s="242" t="s">
        <v>79</v>
      </c>
      <c r="AV738" s="13" t="s">
        <v>79</v>
      </c>
      <c r="AW738" s="13" t="s">
        <v>33</v>
      </c>
      <c r="AX738" s="13" t="s">
        <v>77</v>
      </c>
      <c r="AY738" s="242" t="s">
        <v>195</v>
      </c>
    </row>
    <row r="739" spans="2:65" s="1" customFormat="1" ht="22.5" customHeight="1">
      <c r="B739" s="42"/>
      <c r="C739" s="206" t="s">
        <v>1594</v>
      </c>
      <c r="D739" s="206" t="s">
        <v>198</v>
      </c>
      <c r="E739" s="207" t="s">
        <v>1595</v>
      </c>
      <c r="F739" s="208" t="s">
        <v>1596</v>
      </c>
      <c r="G739" s="209" t="s">
        <v>214</v>
      </c>
      <c r="H739" s="210">
        <v>1</v>
      </c>
      <c r="I739" s="211"/>
      <c r="J739" s="212">
        <f>ROUND(I739*H739,2)</f>
        <v>0</v>
      </c>
      <c r="K739" s="208" t="s">
        <v>21</v>
      </c>
      <c r="L739" s="62"/>
      <c r="M739" s="213" t="s">
        <v>21</v>
      </c>
      <c r="N739" s="214" t="s">
        <v>41</v>
      </c>
      <c r="O739" s="43"/>
      <c r="P739" s="215">
        <f>O739*H739</f>
        <v>0</v>
      </c>
      <c r="Q739" s="215">
        <v>0</v>
      </c>
      <c r="R739" s="215">
        <f>Q739*H739</f>
        <v>0</v>
      </c>
      <c r="S739" s="215">
        <v>0</v>
      </c>
      <c r="T739" s="216">
        <f>S739*H739</f>
        <v>0</v>
      </c>
      <c r="AR739" s="25" t="s">
        <v>301</v>
      </c>
      <c r="AT739" s="25" t="s">
        <v>198</v>
      </c>
      <c r="AU739" s="25" t="s">
        <v>79</v>
      </c>
      <c r="AY739" s="25" t="s">
        <v>195</v>
      </c>
      <c r="BE739" s="217">
        <f>IF(N739="základní",J739,0)</f>
        <v>0</v>
      </c>
      <c r="BF739" s="217">
        <f>IF(N739="snížená",J739,0)</f>
        <v>0</v>
      </c>
      <c r="BG739" s="217">
        <f>IF(N739="zákl. přenesená",J739,0)</f>
        <v>0</v>
      </c>
      <c r="BH739" s="217">
        <f>IF(N739="sníž. přenesená",J739,0)</f>
        <v>0</v>
      </c>
      <c r="BI739" s="217">
        <f>IF(N739="nulová",J739,0)</f>
        <v>0</v>
      </c>
      <c r="BJ739" s="25" t="s">
        <v>77</v>
      </c>
      <c r="BK739" s="217">
        <f>ROUND(I739*H739,2)</f>
        <v>0</v>
      </c>
      <c r="BL739" s="25" t="s">
        <v>301</v>
      </c>
      <c r="BM739" s="25" t="s">
        <v>1597</v>
      </c>
    </row>
    <row r="740" spans="2:47" s="1" customFormat="1" ht="13.5">
      <c r="B740" s="42"/>
      <c r="C740" s="64"/>
      <c r="D740" s="218" t="s">
        <v>205</v>
      </c>
      <c r="E740" s="64"/>
      <c r="F740" s="219" t="s">
        <v>1598</v>
      </c>
      <c r="G740" s="64"/>
      <c r="H740" s="64"/>
      <c r="I740" s="174"/>
      <c r="J740" s="64"/>
      <c r="K740" s="64"/>
      <c r="L740" s="62"/>
      <c r="M740" s="220"/>
      <c r="N740" s="43"/>
      <c r="O740" s="43"/>
      <c r="P740" s="43"/>
      <c r="Q740" s="43"/>
      <c r="R740" s="43"/>
      <c r="S740" s="43"/>
      <c r="T740" s="79"/>
      <c r="AT740" s="25" t="s">
        <v>205</v>
      </c>
      <c r="AU740" s="25" t="s">
        <v>79</v>
      </c>
    </row>
    <row r="741" spans="2:51" s="13" customFormat="1" ht="13.5">
      <c r="B741" s="232"/>
      <c r="C741" s="233"/>
      <c r="D741" s="245" t="s">
        <v>207</v>
      </c>
      <c r="E741" s="256" t="s">
        <v>21</v>
      </c>
      <c r="F741" s="257" t="s">
        <v>77</v>
      </c>
      <c r="G741" s="233"/>
      <c r="H741" s="258">
        <v>1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207</v>
      </c>
      <c r="AU741" s="242" t="s">
        <v>79</v>
      </c>
      <c r="AV741" s="13" t="s">
        <v>79</v>
      </c>
      <c r="AW741" s="13" t="s">
        <v>33</v>
      </c>
      <c r="AX741" s="13" t="s">
        <v>77</v>
      </c>
      <c r="AY741" s="242" t="s">
        <v>195</v>
      </c>
    </row>
    <row r="742" spans="2:65" s="1" customFormat="1" ht="22.5" customHeight="1">
      <c r="B742" s="42"/>
      <c r="C742" s="206" t="s">
        <v>1599</v>
      </c>
      <c r="D742" s="206" t="s">
        <v>198</v>
      </c>
      <c r="E742" s="207" t="s">
        <v>1600</v>
      </c>
      <c r="F742" s="208" t="s">
        <v>615</v>
      </c>
      <c r="G742" s="209" t="s">
        <v>616</v>
      </c>
      <c r="H742" s="210">
        <v>1</v>
      </c>
      <c r="I742" s="211"/>
      <c r="J742" s="212">
        <f>ROUND(I742*H742,2)</f>
        <v>0</v>
      </c>
      <c r="K742" s="208" t="s">
        <v>21</v>
      </c>
      <c r="L742" s="62"/>
      <c r="M742" s="213" t="s">
        <v>21</v>
      </c>
      <c r="N742" s="214" t="s">
        <v>41</v>
      </c>
      <c r="O742" s="43"/>
      <c r="P742" s="215">
        <f>O742*H742</f>
        <v>0</v>
      </c>
      <c r="Q742" s="215">
        <v>0</v>
      </c>
      <c r="R742" s="215">
        <f>Q742*H742</f>
        <v>0</v>
      </c>
      <c r="S742" s="215">
        <v>0</v>
      </c>
      <c r="T742" s="216">
        <f>S742*H742</f>
        <v>0</v>
      </c>
      <c r="AR742" s="25" t="s">
        <v>301</v>
      </c>
      <c r="AT742" s="25" t="s">
        <v>198</v>
      </c>
      <c r="AU742" s="25" t="s">
        <v>79</v>
      </c>
      <c r="AY742" s="25" t="s">
        <v>195</v>
      </c>
      <c r="BE742" s="217">
        <f>IF(N742="základní",J742,0)</f>
        <v>0</v>
      </c>
      <c r="BF742" s="217">
        <f>IF(N742="snížená",J742,0)</f>
        <v>0</v>
      </c>
      <c r="BG742" s="217">
        <f>IF(N742="zákl. přenesená",J742,0)</f>
        <v>0</v>
      </c>
      <c r="BH742" s="217">
        <f>IF(N742="sníž. přenesená",J742,0)</f>
        <v>0</v>
      </c>
      <c r="BI742" s="217">
        <f>IF(N742="nulová",J742,0)</f>
        <v>0</v>
      </c>
      <c r="BJ742" s="25" t="s">
        <v>77</v>
      </c>
      <c r="BK742" s="217">
        <f>ROUND(I742*H742,2)</f>
        <v>0</v>
      </c>
      <c r="BL742" s="25" t="s">
        <v>301</v>
      </c>
      <c r="BM742" s="25" t="s">
        <v>1601</v>
      </c>
    </row>
    <row r="743" spans="2:47" s="1" customFormat="1" ht="13.5">
      <c r="B743" s="42"/>
      <c r="C743" s="64"/>
      <c r="D743" s="245" t="s">
        <v>205</v>
      </c>
      <c r="E743" s="64"/>
      <c r="F743" s="255" t="s">
        <v>615</v>
      </c>
      <c r="G743" s="64"/>
      <c r="H743" s="64"/>
      <c r="I743" s="174"/>
      <c r="J743" s="64"/>
      <c r="K743" s="64"/>
      <c r="L743" s="62"/>
      <c r="M743" s="220"/>
      <c r="N743" s="43"/>
      <c r="O743" s="43"/>
      <c r="P743" s="43"/>
      <c r="Q743" s="43"/>
      <c r="R743" s="43"/>
      <c r="S743" s="43"/>
      <c r="T743" s="79"/>
      <c r="AT743" s="25" t="s">
        <v>205</v>
      </c>
      <c r="AU743" s="25" t="s">
        <v>79</v>
      </c>
    </row>
    <row r="744" spans="2:65" s="1" customFormat="1" ht="22.5" customHeight="1">
      <c r="B744" s="42"/>
      <c r="C744" s="206" t="s">
        <v>1602</v>
      </c>
      <c r="D744" s="206" t="s">
        <v>198</v>
      </c>
      <c r="E744" s="207" t="s">
        <v>1603</v>
      </c>
      <c r="F744" s="208" t="s">
        <v>1604</v>
      </c>
      <c r="G744" s="209" t="s">
        <v>214</v>
      </c>
      <c r="H744" s="210">
        <v>4</v>
      </c>
      <c r="I744" s="211"/>
      <c r="J744" s="212">
        <f>ROUND(I744*H744,2)</f>
        <v>0</v>
      </c>
      <c r="K744" s="208" t="s">
        <v>21</v>
      </c>
      <c r="L744" s="62"/>
      <c r="M744" s="213" t="s">
        <v>21</v>
      </c>
      <c r="N744" s="214" t="s">
        <v>41</v>
      </c>
      <c r="O744" s="43"/>
      <c r="P744" s="215">
        <f>O744*H744</f>
        <v>0</v>
      </c>
      <c r="Q744" s="215">
        <v>0</v>
      </c>
      <c r="R744" s="215">
        <f>Q744*H744</f>
        <v>0</v>
      </c>
      <c r="S744" s="215">
        <v>0</v>
      </c>
      <c r="T744" s="216">
        <f>S744*H744</f>
        <v>0</v>
      </c>
      <c r="AR744" s="25" t="s">
        <v>301</v>
      </c>
      <c r="AT744" s="25" t="s">
        <v>198</v>
      </c>
      <c r="AU744" s="25" t="s">
        <v>79</v>
      </c>
      <c r="AY744" s="25" t="s">
        <v>195</v>
      </c>
      <c r="BE744" s="217">
        <f>IF(N744="základní",J744,0)</f>
        <v>0</v>
      </c>
      <c r="BF744" s="217">
        <f>IF(N744="snížená",J744,0)</f>
        <v>0</v>
      </c>
      <c r="BG744" s="217">
        <f>IF(N744="zákl. přenesená",J744,0)</f>
        <v>0</v>
      </c>
      <c r="BH744" s="217">
        <f>IF(N744="sníž. přenesená",J744,0)</f>
        <v>0</v>
      </c>
      <c r="BI744" s="217">
        <f>IF(N744="nulová",J744,0)</f>
        <v>0</v>
      </c>
      <c r="BJ744" s="25" t="s">
        <v>77</v>
      </c>
      <c r="BK744" s="217">
        <f>ROUND(I744*H744,2)</f>
        <v>0</v>
      </c>
      <c r="BL744" s="25" t="s">
        <v>301</v>
      </c>
      <c r="BM744" s="25" t="s">
        <v>1605</v>
      </c>
    </row>
    <row r="745" spans="2:47" s="1" customFormat="1" ht="13.5">
      <c r="B745" s="42"/>
      <c r="C745" s="64"/>
      <c r="D745" s="218" t="s">
        <v>205</v>
      </c>
      <c r="E745" s="64"/>
      <c r="F745" s="219" t="s">
        <v>1604</v>
      </c>
      <c r="G745" s="64"/>
      <c r="H745" s="64"/>
      <c r="I745" s="174"/>
      <c r="J745" s="64"/>
      <c r="K745" s="64"/>
      <c r="L745" s="62"/>
      <c r="M745" s="220"/>
      <c r="N745" s="43"/>
      <c r="O745" s="43"/>
      <c r="P745" s="43"/>
      <c r="Q745" s="43"/>
      <c r="R745" s="43"/>
      <c r="S745" s="43"/>
      <c r="T745" s="79"/>
      <c r="AT745" s="25" t="s">
        <v>205</v>
      </c>
      <c r="AU745" s="25" t="s">
        <v>79</v>
      </c>
    </row>
    <row r="746" spans="2:51" s="12" customFormat="1" ht="13.5">
      <c r="B746" s="221"/>
      <c r="C746" s="222"/>
      <c r="D746" s="218" t="s">
        <v>207</v>
      </c>
      <c r="E746" s="223" t="s">
        <v>21</v>
      </c>
      <c r="F746" s="224" t="s">
        <v>1606</v>
      </c>
      <c r="G746" s="222"/>
      <c r="H746" s="225" t="s">
        <v>21</v>
      </c>
      <c r="I746" s="226"/>
      <c r="J746" s="222"/>
      <c r="K746" s="222"/>
      <c r="L746" s="227"/>
      <c r="M746" s="228"/>
      <c r="N746" s="229"/>
      <c r="O746" s="229"/>
      <c r="P746" s="229"/>
      <c r="Q746" s="229"/>
      <c r="R746" s="229"/>
      <c r="S746" s="229"/>
      <c r="T746" s="230"/>
      <c r="AT746" s="231" t="s">
        <v>207</v>
      </c>
      <c r="AU746" s="231" t="s">
        <v>79</v>
      </c>
      <c r="AV746" s="12" t="s">
        <v>77</v>
      </c>
      <c r="AW746" s="12" t="s">
        <v>33</v>
      </c>
      <c r="AX746" s="12" t="s">
        <v>70</v>
      </c>
      <c r="AY746" s="231" t="s">
        <v>195</v>
      </c>
    </row>
    <row r="747" spans="2:51" s="13" customFormat="1" ht="13.5">
      <c r="B747" s="232"/>
      <c r="C747" s="233"/>
      <c r="D747" s="245" t="s">
        <v>207</v>
      </c>
      <c r="E747" s="256" t="s">
        <v>21</v>
      </c>
      <c r="F747" s="257" t="s">
        <v>1607</v>
      </c>
      <c r="G747" s="233"/>
      <c r="H747" s="258">
        <v>4</v>
      </c>
      <c r="I747" s="237"/>
      <c r="J747" s="233"/>
      <c r="K747" s="233"/>
      <c r="L747" s="238"/>
      <c r="M747" s="239"/>
      <c r="N747" s="240"/>
      <c r="O747" s="240"/>
      <c r="P747" s="240"/>
      <c r="Q747" s="240"/>
      <c r="R747" s="240"/>
      <c r="S747" s="240"/>
      <c r="T747" s="241"/>
      <c r="AT747" s="242" t="s">
        <v>207</v>
      </c>
      <c r="AU747" s="242" t="s">
        <v>79</v>
      </c>
      <c r="AV747" s="13" t="s">
        <v>79</v>
      </c>
      <c r="AW747" s="13" t="s">
        <v>33</v>
      </c>
      <c r="AX747" s="13" t="s">
        <v>77</v>
      </c>
      <c r="AY747" s="242" t="s">
        <v>195</v>
      </c>
    </row>
    <row r="748" spans="2:65" s="1" customFormat="1" ht="22.5" customHeight="1">
      <c r="B748" s="42"/>
      <c r="C748" s="206" t="s">
        <v>1608</v>
      </c>
      <c r="D748" s="206" t="s">
        <v>198</v>
      </c>
      <c r="E748" s="207" t="s">
        <v>1609</v>
      </c>
      <c r="F748" s="208" t="s">
        <v>1610</v>
      </c>
      <c r="G748" s="209" t="s">
        <v>214</v>
      </c>
      <c r="H748" s="210">
        <v>1</v>
      </c>
      <c r="I748" s="211"/>
      <c r="J748" s="212">
        <f>ROUND(I748*H748,2)</f>
        <v>0</v>
      </c>
      <c r="K748" s="208" t="s">
        <v>21</v>
      </c>
      <c r="L748" s="62"/>
      <c r="M748" s="213" t="s">
        <v>21</v>
      </c>
      <c r="N748" s="214" t="s">
        <v>41</v>
      </c>
      <c r="O748" s="43"/>
      <c r="P748" s="215">
        <f>O748*H748</f>
        <v>0</v>
      </c>
      <c r="Q748" s="215">
        <v>0</v>
      </c>
      <c r="R748" s="215">
        <f>Q748*H748</f>
        <v>0</v>
      </c>
      <c r="S748" s="215">
        <v>0</v>
      </c>
      <c r="T748" s="216">
        <f>S748*H748</f>
        <v>0</v>
      </c>
      <c r="AR748" s="25" t="s">
        <v>301</v>
      </c>
      <c r="AT748" s="25" t="s">
        <v>198</v>
      </c>
      <c r="AU748" s="25" t="s">
        <v>79</v>
      </c>
      <c r="AY748" s="25" t="s">
        <v>195</v>
      </c>
      <c r="BE748" s="217">
        <f>IF(N748="základní",J748,0)</f>
        <v>0</v>
      </c>
      <c r="BF748" s="217">
        <f>IF(N748="snížená",J748,0)</f>
        <v>0</v>
      </c>
      <c r="BG748" s="217">
        <f>IF(N748="zákl. přenesená",J748,0)</f>
        <v>0</v>
      </c>
      <c r="BH748" s="217">
        <f>IF(N748="sníž. přenesená",J748,0)</f>
        <v>0</v>
      </c>
      <c r="BI748" s="217">
        <f>IF(N748="nulová",J748,0)</f>
        <v>0</v>
      </c>
      <c r="BJ748" s="25" t="s">
        <v>77</v>
      </c>
      <c r="BK748" s="217">
        <f>ROUND(I748*H748,2)</f>
        <v>0</v>
      </c>
      <c r="BL748" s="25" t="s">
        <v>301</v>
      </c>
      <c r="BM748" s="25" t="s">
        <v>1611</v>
      </c>
    </row>
    <row r="749" spans="2:47" s="1" customFormat="1" ht="13.5">
      <c r="B749" s="42"/>
      <c r="C749" s="64"/>
      <c r="D749" s="218" t="s">
        <v>205</v>
      </c>
      <c r="E749" s="64"/>
      <c r="F749" s="219" t="s">
        <v>1610</v>
      </c>
      <c r="G749" s="64"/>
      <c r="H749" s="64"/>
      <c r="I749" s="174"/>
      <c r="J749" s="64"/>
      <c r="K749" s="64"/>
      <c r="L749" s="62"/>
      <c r="M749" s="220"/>
      <c r="N749" s="43"/>
      <c r="O749" s="43"/>
      <c r="P749" s="43"/>
      <c r="Q749" s="43"/>
      <c r="R749" s="43"/>
      <c r="S749" s="43"/>
      <c r="T749" s="79"/>
      <c r="AT749" s="25" t="s">
        <v>205</v>
      </c>
      <c r="AU749" s="25" t="s">
        <v>79</v>
      </c>
    </row>
    <row r="750" spans="2:51" s="12" customFormat="1" ht="13.5">
      <c r="B750" s="221"/>
      <c r="C750" s="222"/>
      <c r="D750" s="218" t="s">
        <v>207</v>
      </c>
      <c r="E750" s="223" t="s">
        <v>21</v>
      </c>
      <c r="F750" s="224" t="s">
        <v>1606</v>
      </c>
      <c r="G750" s="222"/>
      <c r="H750" s="225" t="s">
        <v>21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207</v>
      </c>
      <c r="AU750" s="231" t="s">
        <v>79</v>
      </c>
      <c r="AV750" s="12" t="s">
        <v>77</v>
      </c>
      <c r="AW750" s="12" t="s">
        <v>33</v>
      </c>
      <c r="AX750" s="12" t="s">
        <v>70</v>
      </c>
      <c r="AY750" s="231" t="s">
        <v>195</v>
      </c>
    </row>
    <row r="751" spans="2:51" s="13" customFormat="1" ht="13.5">
      <c r="B751" s="232"/>
      <c r="C751" s="233"/>
      <c r="D751" s="245" t="s">
        <v>207</v>
      </c>
      <c r="E751" s="256" t="s">
        <v>21</v>
      </c>
      <c r="F751" s="257" t="s">
        <v>1612</v>
      </c>
      <c r="G751" s="233"/>
      <c r="H751" s="258">
        <v>1</v>
      </c>
      <c r="I751" s="237"/>
      <c r="J751" s="233"/>
      <c r="K751" s="233"/>
      <c r="L751" s="238"/>
      <c r="M751" s="239"/>
      <c r="N751" s="240"/>
      <c r="O751" s="240"/>
      <c r="P751" s="240"/>
      <c r="Q751" s="240"/>
      <c r="R751" s="240"/>
      <c r="S751" s="240"/>
      <c r="T751" s="241"/>
      <c r="AT751" s="242" t="s">
        <v>207</v>
      </c>
      <c r="AU751" s="242" t="s">
        <v>79</v>
      </c>
      <c r="AV751" s="13" t="s">
        <v>79</v>
      </c>
      <c r="AW751" s="13" t="s">
        <v>33</v>
      </c>
      <c r="AX751" s="13" t="s">
        <v>77</v>
      </c>
      <c r="AY751" s="242" t="s">
        <v>195</v>
      </c>
    </row>
    <row r="752" spans="2:65" s="1" customFormat="1" ht="22.5" customHeight="1">
      <c r="B752" s="42"/>
      <c r="C752" s="206" t="s">
        <v>1613</v>
      </c>
      <c r="D752" s="206" t="s">
        <v>198</v>
      </c>
      <c r="E752" s="207" t="s">
        <v>1614</v>
      </c>
      <c r="F752" s="208" t="s">
        <v>1615</v>
      </c>
      <c r="G752" s="209" t="s">
        <v>214</v>
      </c>
      <c r="H752" s="210">
        <v>22</v>
      </c>
      <c r="I752" s="211"/>
      <c r="J752" s="212">
        <f>ROUND(I752*H752,2)</f>
        <v>0</v>
      </c>
      <c r="K752" s="208" t="s">
        <v>21</v>
      </c>
      <c r="L752" s="62"/>
      <c r="M752" s="213" t="s">
        <v>21</v>
      </c>
      <c r="N752" s="214" t="s">
        <v>41</v>
      </c>
      <c r="O752" s="43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301</v>
      </c>
      <c r="AT752" s="25" t="s">
        <v>198</v>
      </c>
      <c r="AU752" s="25" t="s">
        <v>79</v>
      </c>
      <c r="AY752" s="25" t="s">
        <v>195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77</v>
      </c>
      <c r="BK752" s="217">
        <f>ROUND(I752*H752,2)</f>
        <v>0</v>
      </c>
      <c r="BL752" s="25" t="s">
        <v>301</v>
      </c>
      <c r="BM752" s="25" t="s">
        <v>1616</v>
      </c>
    </row>
    <row r="753" spans="2:47" s="1" customFormat="1" ht="13.5">
      <c r="B753" s="42"/>
      <c r="C753" s="64"/>
      <c r="D753" s="218" t="s">
        <v>205</v>
      </c>
      <c r="E753" s="64"/>
      <c r="F753" s="219" t="s">
        <v>1615</v>
      </c>
      <c r="G753" s="64"/>
      <c r="H753" s="64"/>
      <c r="I753" s="174"/>
      <c r="J753" s="64"/>
      <c r="K753" s="64"/>
      <c r="L753" s="62"/>
      <c r="M753" s="220"/>
      <c r="N753" s="43"/>
      <c r="O753" s="43"/>
      <c r="P753" s="43"/>
      <c r="Q753" s="43"/>
      <c r="R753" s="43"/>
      <c r="S753" s="43"/>
      <c r="T753" s="79"/>
      <c r="AT753" s="25" t="s">
        <v>205</v>
      </c>
      <c r="AU753" s="25" t="s">
        <v>79</v>
      </c>
    </row>
    <row r="754" spans="2:51" s="12" customFormat="1" ht="13.5">
      <c r="B754" s="221"/>
      <c r="C754" s="222"/>
      <c r="D754" s="218" t="s">
        <v>207</v>
      </c>
      <c r="E754" s="223" t="s">
        <v>21</v>
      </c>
      <c r="F754" s="224" t="s">
        <v>1617</v>
      </c>
      <c r="G754" s="222"/>
      <c r="H754" s="225" t="s">
        <v>21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AT754" s="231" t="s">
        <v>207</v>
      </c>
      <c r="AU754" s="231" t="s">
        <v>79</v>
      </c>
      <c r="AV754" s="12" t="s">
        <v>77</v>
      </c>
      <c r="AW754" s="12" t="s">
        <v>33</v>
      </c>
      <c r="AX754" s="12" t="s">
        <v>70</v>
      </c>
      <c r="AY754" s="231" t="s">
        <v>195</v>
      </c>
    </row>
    <row r="755" spans="2:51" s="13" customFormat="1" ht="13.5">
      <c r="B755" s="232"/>
      <c r="C755" s="233"/>
      <c r="D755" s="245" t="s">
        <v>207</v>
      </c>
      <c r="E755" s="256" t="s">
        <v>21</v>
      </c>
      <c r="F755" s="257" t="s">
        <v>1618</v>
      </c>
      <c r="G755" s="233"/>
      <c r="H755" s="258">
        <v>22</v>
      </c>
      <c r="I755" s="237"/>
      <c r="J755" s="233"/>
      <c r="K755" s="233"/>
      <c r="L755" s="238"/>
      <c r="M755" s="239"/>
      <c r="N755" s="240"/>
      <c r="O755" s="240"/>
      <c r="P755" s="240"/>
      <c r="Q755" s="240"/>
      <c r="R755" s="240"/>
      <c r="S755" s="240"/>
      <c r="T755" s="241"/>
      <c r="AT755" s="242" t="s">
        <v>207</v>
      </c>
      <c r="AU755" s="242" t="s">
        <v>79</v>
      </c>
      <c r="AV755" s="13" t="s">
        <v>79</v>
      </c>
      <c r="AW755" s="13" t="s">
        <v>33</v>
      </c>
      <c r="AX755" s="13" t="s">
        <v>77</v>
      </c>
      <c r="AY755" s="242" t="s">
        <v>195</v>
      </c>
    </row>
    <row r="756" spans="2:65" s="1" customFormat="1" ht="22.5" customHeight="1">
      <c r="B756" s="42"/>
      <c r="C756" s="206" t="s">
        <v>1619</v>
      </c>
      <c r="D756" s="206" t="s">
        <v>198</v>
      </c>
      <c r="E756" s="207" t="s">
        <v>1620</v>
      </c>
      <c r="F756" s="208" t="s">
        <v>1621</v>
      </c>
      <c r="G756" s="209" t="s">
        <v>214</v>
      </c>
      <c r="H756" s="210">
        <v>4</v>
      </c>
      <c r="I756" s="211"/>
      <c r="J756" s="212">
        <f>ROUND(I756*H756,2)</f>
        <v>0</v>
      </c>
      <c r="K756" s="208" t="s">
        <v>21</v>
      </c>
      <c r="L756" s="62"/>
      <c r="M756" s="213" t="s">
        <v>21</v>
      </c>
      <c r="N756" s="214" t="s">
        <v>41</v>
      </c>
      <c r="O756" s="43"/>
      <c r="P756" s="215">
        <f>O756*H756</f>
        <v>0</v>
      </c>
      <c r="Q756" s="215">
        <v>0</v>
      </c>
      <c r="R756" s="215">
        <f>Q756*H756</f>
        <v>0</v>
      </c>
      <c r="S756" s="215">
        <v>0</v>
      </c>
      <c r="T756" s="216">
        <f>S756*H756</f>
        <v>0</v>
      </c>
      <c r="AR756" s="25" t="s">
        <v>301</v>
      </c>
      <c r="AT756" s="25" t="s">
        <v>198</v>
      </c>
      <c r="AU756" s="25" t="s">
        <v>79</v>
      </c>
      <c r="AY756" s="25" t="s">
        <v>195</v>
      </c>
      <c r="BE756" s="217">
        <f>IF(N756="základní",J756,0)</f>
        <v>0</v>
      </c>
      <c r="BF756" s="217">
        <f>IF(N756="snížená",J756,0)</f>
        <v>0</v>
      </c>
      <c r="BG756" s="217">
        <f>IF(N756="zákl. přenesená",J756,0)</f>
        <v>0</v>
      </c>
      <c r="BH756" s="217">
        <f>IF(N756="sníž. přenesená",J756,0)</f>
        <v>0</v>
      </c>
      <c r="BI756" s="217">
        <f>IF(N756="nulová",J756,0)</f>
        <v>0</v>
      </c>
      <c r="BJ756" s="25" t="s">
        <v>77</v>
      </c>
      <c r="BK756" s="217">
        <f>ROUND(I756*H756,2)</f>
        <v>0</v>
      </c>
      <c r="BL756" s="25" t="s">
        <v>301</v>
      </c>
      <c r="BM756" s="25" t="s">
        <v>1622</v>
      </c>
    </row>
    <row r="757" spans="2:47" s="1" customFormat="1" ht="13.5">
      <c r="B757" s="42"/>
      <c r="C757" s="64"/>
      <c r="D757" s="218" t="s">
        <v>205</v>
      </c>
      <c r="E757" s="64"/>
      <c r="F757" s="219" t="s">
        <v>1621</v>
      </c>
      <c r="G757" s="64"/>
      <c r="H757" s="64"/>
      <c r="I757" s="174"/>
      <c r="J757" s="64"/>
      <c r="K757" s="64"/>
      <c r="L757" s="62"/>
      <c r="M757" s="220"/>
      <c r="N757" s="43"/>
      <c r="O757" s="43"/>
      <c r="P757" s="43"/>
      <c r="Q757" s="43"/>
      <c r="R757" s="43"/>
      <c r="S757" s="43"/>
      <c r="T757" s="79"/>
      <c r="AT757" s="25" t="s">
        <v>205</v>
      </c>
      <c r="AU757" s="25" t="s">
        <v>79</v>
      </c>
    </row>
    <row r="758" spans="2:51" s="12" customFormat="1" ht="13.5">
      <c r="B758" s="221"/>
      <c r="C758" s="222"/>
      <c r="D758" s="218" t="s">
        <v>207</v>
      </c>
      <c r="E758" s="223" t="s">
        <v>21</v>
      </c>
      <c r="F758" s="224" t="s">
        <v>1617</v>
      </c>
      <c r="G758" s="222"/>
      <c r="H758" s="225" t="s">
        <v>21</v>
      </c>
      <c r="I758" s="226"/>
      <c r="J758" s="222"/>
      <c r="K758" s="222"/>
      <c r="L758" s="227"/>
      <c r="M758" s="228"/>
      <c r="N758" s="229"/>
      <c r="O758" s="229"/>
      <c r="P758" s="229"/>
      <c r="Q758" s="229"/>
      <c r="R758" s="229"/>
      <c r="S758" s="229"/>
      <c r="T758" s="230"/>
      <c r="AT758" s="231" t="s">
        <v>207</v>
      </c>
      <c r="AU758" s="231" t="s">
        <v>79</v>
      </c>
      <c r="AV758" s="12" t="s">
        <v>77</v>
      </c>
      <c r="AW758" s="12" t="s">
        <v>33</v>
      </c>
      <c r="AX758" s="12" t="s">
        <v>70</v>
      </c>
      <c r="AY758" s="231" t="s">
        <v>195</v>
      </c>
    </row>
    <row r="759" spans="2:51" s="13" customFormat="1" ht="13.5">
      <c r="B759" s="232"/>
      <c r="C759" s="233"/>
      <c r="D759" s="245" t="s">
        <v>207</v>
      </c>
      <c r="E759" s="256" t="s">
        <v>21</v>
      </c>
      <c r="F759" s="257" t="s">
        <v>1623</v>
      </c>
      <c r="G759" s="233"/>
      <c r="H759" s="258">
        <v>4</v>
      </c>
      <c r="I759" s="237"/>
      <c r="J759" s="233"/>
      <c r="K759" s="233"/>
      <c r="L759" s="238"/>
      <c r="M759" s="239"/>
      <c r="N759" s="240"/>
      <c r="O759" s="240"/>
      <c r="P759" s="240"/>
      <c r="Q759" s="240"/>
      <c r="R759" s="240"/>
      <c r="S759" s="240"/>
      <c r="T759" s="241"/>
      <c r="AT759" s="242" t="s">
        <v>207</v>
      </c>
      <c r="AU759" s="242" t="s">
        <v>79</v>
      </c>
      <c r="AV759" s="13" t="s">
        <v>79</v>
      </c>
      <c r="AW759" s="13" t="s">
        <v>33</v>
      </c>
      <c r="AX759" s="13" t="s">
        <v>77</v>
      </c>
      <c r="AY759" s="242" t="s">
        <v>195</v>
      </c>
    </row>
    <row r="760" spans="2:65" s="1" customFormat="1" ht="22.5" customHeight="1">
      <c r="B760" s="42"/>
      <c r="C760" s="206" t="s">
        <v>1624</v>
      </c>
      <c r="D760" s="206" t="s">
        <v>198</v>
      </c>
      <c r="E760" s="207" t="s">
        <v>1625</v>
      </c>
      <c r="F760" s="208" t="s">
        <v>1626</v>
      </c>
      <c r="G760" s="209" t="s">
        <v>214</v>
      </c>
      <c r="H760" s="210">
        <v>44</v>
      </c>
      <c r="I760" s="211"/>
      <c r="J760" s="212">
        <f>ROUND(I760*H760,2)</f>
        <v>0</v>
      </c>
      <c r="K760" s="208" t="s">
        <v>21</v>
      </c>
      <c r="L760" s="62"/>
      <c r="M760" s="213" t="s">
        <v>21</v>
      </c>
      <c r="N760" s="214" t="s">
        <v>41</v>
      </c>
      <c r="O760" s="43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AR760" s="25" t="s">
        <v>301</v>
      </c>
      <c r="AT760" s="25" t="s">
        <v>198</v>
      </c>
      <c r="AU760" s="25" t="s">
        <v>79</v>
      </c>
      <c r="AY760" s="25" t="s">
        <v>195</v>
      </c>
      <c r="BE760" s="217">
        <f>IF(N760="základní",J760,0)</f>
        <v>0</v>
      </c>
      <c r="BF760" s="217">
        <f>IF(N760="snížená",J760,0)</f>
        <v>0</v>
      </c>
      <c r="BG760" s="217">
        <f>IF(N760="zákl. přenesená",J760,0)</f>
        <v>0</v>
      </c>
      <c r="BH760" s="217">
        <f>IF(N760="sníž. přenesená",J760,0)</f>
        <v>0</v>
      </c>
      <c r="BI760" s="217">
        <f>IF(N760="nulová",J760,0)</f>
        <v>0</v>
      </c>
      <c r="BJ760" s="25" t="s">
        <v>77</v>
      </c>
      <c r="BK760" s="217">
        <f>ROUND(I760*H760,2)</f>
        <v>0</v>
      </c>
      <c r="BL760" s="25" t="s">
        <v>301</v>
      </c>
      <c r="BM760" s="25" t="s">
        <v>1627</v>
      </c>
    </row>
    <row r="761" spans="2:47" s="1" customFormat="1" ht="13.5">
      <c r="B761" s="42"/>
      <c r="C761" s="64"/>
      <c r="D761" s="218" t="s">
        <v>205</v>
      </c>
      <c r="E761" s="64"/>
      <c r="F761" s="219" t="s">
        <v>1626</v>
      </c>
      <c r="G761" s="64"/>
      <c r="H761" s="64"/>
      <c r="I761" s="174"/>
      <c r="J761" s="64"/>
      <c r="K761" s="64"/>
      <c r="L761" s="62"/>
      <c r="M761" s="220"/>
      <c r="N761" s="43"/>
      <c r="O761" s="43"/>
      <c r="P761" s="43"/>
      <c r="Q761" s="43"/>
      <c r="R761" s="43"/>
      <c r="S761" s="43"/>
      <c r="T761" s="79"/>
      <c r="AT761" s="25" t="s">
        <v>205</v>
      </c>
      <c r="AU761" s="25" t="s">
        <v>79</v>
      </c>
    </row>
    <row r="762" spans="2:51" s="12" customFormat="1" ht="13.5">
      <c r="B762" s="221"/>
      <c r="C762" s="222"/>
      <c r="D762" s="218" t="s">
        <v>207</v>
      </c>
      <c r="E762" s="223" t="s">
        <v>21</v>
      </c>
      <c r="F762" s="224" t="s">
        <v>1617</v>
      </c>
      <c r="G762" s="222"/>
      <c r="H762" s="225" t="s">
        <v>21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207</v>
      </c>
      <c r="AU762" s="231" t="s">
        <v>79</v>
      </c>
      <c r="AV762" s="12" t="s">
        <v>77</v>
      </c>
      <c r="AW762" s="12" t="s">
        <v>33</v>
      </c>
      <c r="AX762" s="12" t="s">
        <v>70</v>
      </c>
      <c r="AY762" s="231" t="s">
        <v>195</v>
      </c>
    </row>
    <row r="763" spans="2:51" s="13" customFormat="1" ht="13.5">
      <c r="B763" s="232"/>
      <c r="C763" s="233"/>
      <c r="D763" s="245" t="s">
        <v>207</v>
      </c>
      <c r="E763" s="256" t="s">
        <v>21</v>
      </c>
      <c r="F763" s="257" t="s">
        <v>1628</v>
      </c>
      <c r="G763" s="233"/>
      <c r="H763" s="258">
        <v>44</v>
      </c>
      <c r="I763" s="237"/>
      <c r="J763" s="233"/>
      <c r="K763" s="233"/>
      <c r="L763" s="238"/>
      <c r="M763" s="239"/>
      <c r="N763" s="240"/>
      <c r="O763" s="240"/>
      <c r="P763" s="240"/>
      <c r="Q763" s="240"/>
      <c r="R763" s="240"/>
      <c r="S763" s="240"/>
      <c r="T763" s="241"/>
      <c r="AT763" s="242" t="s">
        <v>207</v>
      </c>
      <c r="AU763" s="242" t="s">
        <v>79</v>
      </c>
      <c r="AV763" s="13" t="s">
        <v>79</v>
      </c>
      <c r="AW763" s="13" t="s">
        <v>33</v>
      </c>
      <c r="AX763" s="13" t="s">
        <v>77</v>
      </c>
      <c r="AY763" s="242" t="s">
        <v>195</v>
      </c>
    </row>
    <row r="764" spans="2:65" s="1" customFormat="1" ht="22.5" customHeight="1">
      <c r="B764" s="42"/>
      <c r="C764" s="206" t="s">
        <v>1629</v>
      </c>
      <c r="D764" s="206" t="s">
        <v>198</v>
      </c>
      <c r="E764" s="207" t="s">
        <v>1630</v>
      </c>
      <c r="F764" s="208" t="s">
        <v>1631</v>
      </c>
      <c r="G764" s="209" t="s">
        <v>214</v>
      </c>
      <c r="H764" s="210">
        <v>2</v>
      </c>
      <c r="I764" s="211"/>
      <c r="J764" s="212">
        <f>ROUND(I764*H764,2)</f>
        <v>0</v>
      </c>
      <c r="K764" s="208" t="s">
        <v>21</v>
      </c>
      <c r="L764" s="62"/>
      <c r="M764" s="213" t="s">
        <v>21</v>
      </c>
      <c r="N764" s="214" t="s">
        <v>41</v>
      </c>
      <c r="O764" s="43"/>
      <c r="P764" s="215">
        <f>O764*H764</f>
        <v>0</v>
      </c>
      <c r="Q764" s="215">
        <v>0</v>
      </c>
      <c r="R764" s="215">
        <f>Q764*H764</f>
        <v>0</v>
      </c>
      <c r="S764" s="215">
        <v>0</v>
      </c>
      <c r="T764" s="216">
        <f>S764*H764</f>
        <v>0</v>
      </c>
      <c r="AR764" s="25" t="s">
        <v>301</v>
      </c>
      <c r="AT764" s="25" t="s">
        <v>198</v>
      </c>
      <c r="AU764" s="25" t="s">
        <v>79</v>
      </c>
      <c r="AY764" s="25" t="s">
        <v>195</v>
      </c>
      <c r="BE764" s="217">
        <f>IF(N764="základní",J764,0)</f>
        <v>0</v>
      </c>
      <c r="BF764" s="217">
        <f>IF(N764="snížená",J764,0)</f>
        <v>0</v>
      </c>
      <c r="BG764" s="217">
        <f>IF(N764="zákl. přenesená",J764,0)</f>
        <v>0</v>
      </c>
      <c r="BH764" s="217">
        <f>IF(N764="sníž. přenesená",J764,0)</f>
        <v>0</v>
      </c>
      <c r="BI764" s="217">
        <f>IF(N764="nulová",J764,0)</f>
        <v>0</v>
      </c>
      <c r="BJ764" s="25" t="s">
        <v>77</v>
      </c>
      <c r="BK764" s="217">
        <f>ROUND(I764*H764,2)</f>
        <v>0</v>
      </c>
      <c r="BL764" s="25" t="s">
        <v>301</v>
      </c>
      <c r="BM764" s="25" t="s">
        <v>1632</v>
      </c>
    </row>
    <row r="765" spans="2:47" s="1" customFormat="1" ht="13.5">
      <c r="B765" s="42"/>
      <c r="C765" s="64"/>
      <c r="D765" s="218" t="s">
        <v>205</v>
      </c>
      <c r="E765" s="64"/>
      <c r="F765" s="219" t="s">
        <v>1631</v>
      </c>
      <c r="G765" s="64"/>
      <c r="H765" s="64"/>
      <c r="I765" s="174"/>
      <c r="J765" s="64"/>
      <c r="K765" s="64"/>
      <c r="L765" s="62"/>
      <c r="M765" s="220"/>
      <c r="N765" s="43"/>
      <c r="O765" s="43"/>
      <c r="P765" s="43"/>
      <c r="Q765" s="43"/>
      <c r="R765" s="43"/>
      <c r="S765" s="43"/>
      <c r="T765" s="79"/>
      <c r="AT765" s="25" t="s">
        <v>205</v>
      </c>
      <c r="AU765" s="25" t="s">
        <v>79</v>
      </c>
    </row>
    <row r="766" spans="2:51" s="12" customFormat="1" ht="13.5">
      <c r="B766" s="221"/>
      <c r="C766" s="222"/>
      <c r="D766" s="218" t="s">
        <v>207</v>
      </c>
      <c r="E766" s="223" t="s">
        <v>21</v>
      </c>
      <c r="F766" s="224" t="s">
        <v>1617</v>
      </c>
      <c r="G766" s="222"/>
      <c r="H766" s="225" t="s">
        <v>21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AT766" s="231" t="s">
        <v>207</v>
      </c>
      <c r="AU766" s="231" t="s">
        <v>79</v>
      </c>
      <c r="AV766" s="12" t="s">
        <v>77</v>
      </c>
      <c r="AW766" s="12" t="s">
        <v>33</v>
      </c>
      <c r="AX766" s="12" t="s">
        <v>70</v>
      </c>
      <c r="AY766" s="231" t="s">
        <v>195</v>
      </c>
    </row>
    <row r="767" spans="2:51" s="13" customFormat="1" ht="13.5">
      <c r="B767" s="232"/>
      <c r="C767" s="233"/>
      <c r="D767" s="245" t="s">
        <v>207</v>
      </c>
      <c r="E767" s="256" t="s">
        <v>21</v>
      </c>
      <c r="F767" s="257" t="s">
        <v>1633</v>
      </c>
      <c r="G767" s="233"/>
      <c r="H767" s="258">
        <v>2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AT767" s="242" t="s">
        <v>207</v>
      </c>
      <c r="AU767" s="242" t="s">
        <v>79</v>
      </c>
      <c r="AV767" s="13" t="s">
        <v>79</v>
      </c>
      <c r="AW767" s="13" t="s">
        <v>33</v>
      </c>
      <c r="AX767" s="13" t="s">
        <v>77</v>
      </c>
      <c r="AY767" s="242" t="s">
        <v>195</v>
      </c>
    </row>
    <row r="768" spans="2:65" s="1" customFormat="1" ht="31.5" customHeight="1">
      <c r="B768" s="42"/>
      <c r="C768" s="206" t="s">
        <v>1634</v>
      </c>
      <c r="D768" s="206" t="s">
        <v>198</v>
      </c>
      <c r="E768" s="207" t="s">
        <v>1635</v>
      </c>
      <c r="F768" s="208" t="s">
        <v>1636</v>
      </c>
      <c r="G768" s="209" t="s">
        <v>214</v>
      </c>
      <c r="H768" s="210">
        <v>1</v>
      </c>
      <c r="I768" s="211"/>
      <c r="J768" s="212">
        <f>ROUND(I768*H768,2)</f>
        <v>0</v>
      </c>
      <c r="K768" s="208" t="s">
        <v>21</v>
      </c>
      <c r="L768" s="62"/>
      <c r="M768" s="213" t="s">
        <v>21</v>
      </c>
      <c r="N768" s="214" t="s">
        <v>41</v>
      </c>
      <c r="O768" s="43"/>
      <c r="P768" s="215">
        <f>O768*H768</f>
        <v>0</v>
      </c>
      <c r="Q768" s="215">
        <v>0</v>
      </c>
      <c r="R768" s="215">
        <f>Q768*H768</f>
        <v>0</v>
      </c>
      <c r="S768" s="215">
        <v>0</v>
      </c>
      <c r="T768" s="216">
        <f>S768*H768</f>
        <v>0</v>
      </c>
      <c r="AR768" s="25" t="s">
        <v>301</v>
      </c>
      <c r="AT768" s="25" t="s">
        <v>198</v>
      </c>
      <c r="AU768" s="25" t="s">
        <v>79</v>
      </c>
      <c r="AY768" s="25" t="s">
        <v>195</v>
      </c>
      <c r="BE768" s="217">
        <f>IF(N768="základní",J768,0)</f>
        <v>0</v>
      </c>
      <c r="BF768" s="217">
        <f>IF(N768="snížená",J768,0)</f>
        <v>0</v>
      </c>
      <c r="BG768" s="217">
        <f>IF(N768="zákl. přenesená",J768,0)</f>
        <v>0</v>
      </c>
      <c r="BH768" s="217">
        <f>IF(N768="sníž. přenesená",J768,0)</f>
        <v>0</v>
      </c>
      <c r="BI768" s="217">
        <f>IF(N768="nulová",J768,0)</f>
        <v>0</v>
      </c>
      <c r="BJ768" s="25" t="s">
        <v>77</v>
      </c>
      <c r="BK768" s="217">
        <f>ROUND(I768*H768,2)</f>
        <v>0</v>
      </c>
      <c r="BL768" s="25" t="s">
        <v>301</v>
      </c>
      <c r="BM768" s="25" t="s">
        <v>1637</v>
      </c>
    </row>
    <row r="769" spans="2:47" s="1" customFormat="1" ht="27">
      <c r="B769" s="42"/>
      <c r="C769" s="64"/>
      <c r="D769" s="218" t="s">
        <v>205</v>
      </c>
      <c r="E769" s="64"/>
      <c r="F769" s="219" t="s">
        <v>1636</v>
      </c>
      <c r="G769" s="64"/>
      <c r="H769" s="64"/>
      <c r="I769" s="174"/>
      <c r="J769" s="64"/>
      <c r="K769" s="64"/>
      <c r="L769" s="62"/>
      <c r="M769" s="220"/>
      <c r="N769" s="43"/>
      <c r="O769" s="43"/>
      <c r="P769" s="43"/>
      <c r="Q769" s="43"/>
      <c r="R769" s="43"/>
      <c r="S769" s="43"/>
      <c r="T769" s="79"/>
      <c r="AT769" s="25" t="s">
        <v>205</v>
      </c>
      <c r="AU769" s="25" t="s">
        <v>79</v>
      </c>
    </row>
    <row r="770" spans="2:51" s="12" customFormat="1" ht="13.5">
      <c r="B770" s="221"/>
      <c r="C770" s="222"/>
      <c r="D770" s="218" t="s">
        <v>207</v>
      </c>
      <c r="E770" s="223" t="s">
        <v>21</v>
      </c>
      <c r="F770" s="224" t="s">
        <v>1638</v>
      </c>
      <c r="G770" s="222"/>
      <c r="H770" s="225" t="s">
        <v>21</v>
      </c>
      <c r="I770" s="226"/>
      <c r="J770" s="222"/>
      <c r="K770" s="222"/>
      <c r="L770" s="227"/>
      <c r="M770" s="228"/>
      <c r="N770" s="229"/>
      <c r="O770" s="229"/>
      <c r="P770" s="229"/>
      <c r="Q770" s="229"/>
      <c r="R770" s="229"/>
      <c r="S770" s="229"/>
      <c r="T770" s="230"/>
      <c r="AT770" s="231" t="s">
        <v>207</v>
      </c>
      <c r="AU770" s="231" t="s">
        <v>79</v>
      </c>
      <c r="AV770" s="12" t="s">
        <v>77</v>
      </c>
      <c r="AW770" s="12" t="s">
        <v>33</v>
      </c>
      <c r="AX770" s="12" t="s">
        <v>70</v>
      </c>
      <c r="AY770" s="231" t="s">
        <v>195</v>
      </c>
    </row>
    <row r="771" spans="2:51" s="13" customFormat="1" ht="13.5">
      <c r="B771" s="232"/>
      <c r="C771" s="233"/>
      <c r="D771" s="245" t="s">
        <v>207</v>
      </c>
      <c r="E771" s="256" t="s">
        <v>21</v>
      </c>
      <c r="F771" s="257" t="s">
        <v>77</v>
      </c>
      <c r="G771" s="233"/>
      <c r="H771" s="258">
        <v>1</v>
      </c>
      <c r="I771" s="237"/>
      <c r="J771" s="233"/>
      <c r="K771" s="233"/>
      <c r="L771" s="238"/>
      <c r="M771" s="239"/>
      <c r="N771" s="240"/>
      <c r="O771" s="240"/>
      <c r="P771" s="240"/>
      <c r="Q771" s="240"/>
      <c r="R771" s="240"/>
      <c r="S771" s="240"/>
      <c r="T771" s="241"/>
      <c r="AT771" s="242" t="s">
        <v>207</v>
      </c>
      <c r="AU771" s="242" t="s">
        <v>79</v>
      </c>
      <c r="AV771" s="13" t="s">
        <v>79</v>
      </c>
      <c r="AW771" s="13" t="s">
        <v>33</v>
      </c>
      <c r="AX771" s="13" t="s">
        <v>77</v>
      </c>
      <c r="AY771" s="242" t="s">
        <v>195</v>
      </c>
    </row>
    <row r="772" spans="2:65" s="1" customFormat="1" ht="31.5" customHeight="1">
      <c r="B772" s="42"/>
      <c r="C772" s="206" t="s">
        <v>1639</v>
      </c>
      <c r="D772" s="206" t="s">
        <v>198</v>
      </c>
      <c r="E772" s="207" t="s">
        <v>1640</v>
      </c>
      <c r="F772" s="208" t="s">
        <v>1641</v>
      </c>
      <c r="G772" s="209" t="s">
        <v>214</v>
      </c>
      <c r="H772" s="210">
        <v>1</v>
      </c>
      <c r="I772" s="211"/>
      <c r="J772" s="212">
        <f>ROUND(I772*H772,2)</f>
        <v>0</v>
      </c>
      <c r="K772" s="208" t="s">
        <v>21</v>
      </c>
      <c r="L772" s="62"/>
      <c r="M772" s="213" t="s">
        <v>21</v>
      </c>
      <c r="N772" s="214" t="s">
        <v>41</v>
      </c>
      <c r="O772" s="43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301</v>
      </c>
      <c r="AT772" s="25" t="s">
        <v>198</v>
      </c>
      <c r="AU772" s="25" t="s">
        <v>79</v>
      </c>
      <c r="AY772" s="25" t="s">
        <v>195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77</v>
      </c>
      <c r="BK772" s="217">
        <f>ROUND(I772*H772,2)</f>
        <v>0</v>
      </c>
      <c r="BL772" s="25" t="s">
        <v>301</v>
      </c>
      <c r="BM772" s="25" t="s">
        <v>1642</v>
      </c>
    </row>
    <row r="773" spans="2:47" s="1" customFormat="1" ht="27">
      <c r="B773" s="42"/>
      <c r="C773" s="64"/>
      <c r="D773" s="218" t="s">
        <v>205</v>
      </c>
      <c r="E773" s="64"/>
      <c r="F773" s="219" t="s">
        <v>1641</v>
      </c>
      <c r="G773" s="64"/>
      <c r="H773" s="64"/>
      <c r="I773" s="174"/>
      <c r="J773" s="64"/>
      <c r="K773" s="64"/>
      <c r="L773" s="62"/>
      <c r="M773" s="220"/>
      <c r="N773" s="43"/>
      <c r="O773" s="43"/>
      <c r="P773" s="43"/>
      <c r="Q773" s="43"/>
      <c r="R773" s="43"/>
      <c r="S773" s="43"/>
      <c r="T773" s="79"/>
      <c r="AT773" s="25" t="s">
        <v>205</v>
      </c>
      <c r="AU773" s="25" t="s">
        <v>79</v>
      </c>
    </row>
    <row r="774" spans="2:51" s="12" customFormat="1" ht="13.5">
      <c r="B774" s="221"/>
      <c r="C774" s="222"/>
      <c r="D774" s="218" t="s">
        <v>207</v>
      </c>
      <c r="E774" s="223" t="s">
        <v>21</v>
      </c>
      <c r="F774" s="224" t="s">
        <v>1638</v>
      </c>
      <c r="G774" s="222"/>
      <c r="H774" s="225" t="s">
        <v>21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207</v>
      </c>
      <c r="AU774" s="231" t="s">
        <v>79</v>
      </c>
      <c r="AV774" s="12" t="s">
        <v>77</v>
      </c>
      <c r="AW774" s="12" t="s">
        <v>33</v>
      </c>
      <c r="AX774" s="12" t="s">
        <v>70</v>
      </c>
      <c r="AY774" s="231" t="s">
        <v>195</v>
      </c>
    </row>
    <row r="775" spans="2:51" s="13" customFormat="1" ht="13.5">
      <c r="B775" s="232"/>
      <c r="C775" s="233"/>
      <c r="D775" s="245" t="s">
        <v>207</v>
      </c>
      <c r="E775" s="256" t="s">
        <v>21</v>
      </c>
      <c r="F775" s="257" t="s">
        <v>77</v>
      </c>
      <c r="G775" s="233"/>
      <c r="H775" s="258">
        <v>1</v>
      </c>
      <c r="I775" s="237"/>
      <c r="J775" s="233"/>
      <c r="K775" s="233"/>
      <c r="L775" s="238"/>
      <c r="M775" s="239"/>
      <c r="N775" s="240"/>
      <c r="O775" s="240"/>
      <c r="P775" s="240"/>
      <c r="Q775" s="240"/>
      <c r="R775" s="240"/>
      <c r="S775" s="240"/>
      <c r="T775" s="241"/>
      <c r="AT775" s="242" t="s">
        <v>207</v>
      </c>
      <c r="AU775" s="242" t="s">
        <v>79</v>
      </c>
      <c r="AV775" s="13" t="s">
        <v>79</v>
      </c>
      <c r="AW775" s="13" t="s">
        <v>33</v>
      </c>
      <c r="AX775" s="13" t="s">
        <v>77</v>
      </c>
      <c r="AY775" s="242" t="s">
        <v>195</v>
      </c>
    </row>
    <row r="776" spans="2:65" s="1" customFormat="1" ht="31.5" customHeight="1">
      <c r="B776" s="42"/>
      <c r="C776" s="206" t="s">
        <v>1643</v>
      </c>
      <c r="D776" s="206" t="s">
        <v>198</v>
      </c>
      <c r="E776" s="207" t="s">
        <v>1644</v>
      </c>
      <c r="F776" s="208" t="s">
        <v>1645</v>
      </c>
      <c r="G776" s="209" t="s">
        <v>214</v>
      </c>
      <c r="H776" s="210">
        <v>1</v>
      </c>
      <c r="I776" s="211"/>
      <c r="J776" s="212">
        <f>ROUND(I776*H776,2)</f>
        <v>0</v>
      </c>
      <c r="K776" s="208" t="s">
        <v>21</v>
      </c>
      <c r="L776" s="62"/>
      <c r="M776" s="213" t="s">
        <v>21</v>
      </c>
      <c r="N776" s="214" t="s">
        <v>41</v>
      </c>
      <c r="O776" s="43"/>
      <c r="P776" s="215">
        <f>O776*H776</f>
        <v>0</v>
      </c>
      <c r="Q776" s="215">
        <v>0</v>
      </c>
      <c r="R776" s="215">
        <f>Q776*H776</f>
        <v>0</v>
      </c>
      <c r="S776" s="215">
        <v>0</v>
      </c>
      <c r="T776" s="216">
        <f>S776*H776</f>
        <v>0</v>
      </c>
      <c r="AR776" s="25" t="s">
        <v>301</v>
      </c>
      <c r="AT776" s="25" t="s">
        <v>198</v>
      </c>
      <c r="AU776" s="25" t="s">
        <v>79</v>
      </c>
      <c r="AY776" s="25" t="s">
        <v>195</v>
      </c>
      <c r="BE776" s="217">
        <f>IF(N776="základní",J776,0)</f>
        <v>0</v>
      </c>
      <c r="BF776" s="217">
        <f>IF(N776="snížená",J776,0)</f>
        <v>0</v>
      </c>
      <c r="BG776" s="217">
        <f>IF(N776="zákl. přenesená",J776,0)</f>
        <v>0</v>
      </c>
      <c r="BH776" s="217">
        <f>IF(N776="sníž. přenesená",J776,0)</f>
        <v>0</v>
      </c>
      <c r="BI776" s="217">
        <f>IF(N776="nulová",J776,0)</f>
        <v>0</v>
      </c>
      <c r="BJ776" s="25" t="s">
        <v>77</v>
      </c>
      <c r="BK776" s="217">
        <f>ROUND(I776*H776,2)</f>
        <v>0</v>
      </c>
      <c r="BL776" s="25" t="s">
        <v>301</v>
      </c>
      <c r="BM776" s="25" t="s">
        <v>1646</v>
      </c>
    </row>
    <row r="777" spans="2:47" s="1" customFormat="1" ht="27">
      <c r="B777" s="42"/>
      <c r="C777" s="64"/>
      <c r="D777" s="218" t="s">
        <v>205</v>
      </c>
      <c r="E777" s="64"/>
      <c r="F777" s="219" t="s">
        <v>1645</v>
      </c>
      <c r="G777" s="64"/>
      <c r="H777" s="64"/>
      <c r="I777" s="174"/>
      <c r="J777" s="64"/>
      <c r="K777" s="64"/>
      <c r="L777" s="62"/>
      <c r="M777" s="220"/>
      <c r="N777" s="43"/>
      <c r="O777" s="43"/>
      <c r="P777" s="43"/>
      <c r="Q777" s="43"/>
      <c r="R777" s="43"/>
      <c r="S777" s="43"/>
      <c r="T777" s="79"/>
      <c r="AT777" s="25" t="s">
        <v>205</v>
      </c>
      <c r="AU777" s="25" t="s">
        <v>79</v>
      </c>
    </row>
    <row r="778" spans="2:51" s="12" customFormat="1" ht="13.5">
      <c r="B778" s="221"/>
      <c r="C778" s="222"/>
      <c r="D778" s="218" t="s">
        <v>207</v>
      </c>
      <c r="E778" s="223" t="s">
        <v>21</v>
      </c>
      <c r="F778" s="224" t="s">
        <v>1638</v>
      </c>
      <c r="G778" s="222"/>
      <c r="H778" s="225" t="s">
        <v>21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AT778" s="231" t="s">
        <v>207</v>
      </c>
      <c r="AU778" s="231" t="s">
        <v>79</v>
      </c>
      <c r="AV778" s="12" t="s">
        <v>77</v>
      </c>
      <c r="AW778" s="12" t="s">
        <v>33</v>
      </c>
      <c r="AX778" s="12" t="s">
        <v>70</v>
      </c>
      <c r="AY778" s="231" t="s">
        <v>195</v>
      </c>
    </row>
    <row r="779" spans="2:51" s="13" customFormat="1" ht="13.5">
      <c r="B779" s="232"/>
      <c r="C779" s="233"/>
      <c r="D779" s="245" t="s">
        <v>207</v>
      </c>
      <c r="E779" s="256" t="s">
        <v>21</v>
      </c>
      <c r="F779" s="257" t="s">
        <v>77</v>
      </c>
      <c r="G779" s="233"/>
      <c r="H779" s="258">
        <v>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AT779" s="242" t="s">
        <v>207</v>
      </c>
      <c r="AU779" s="242" t="s">
        <v>79</v>
      </c>
      <c r="AV779" s="13" t="s">
        <v>79</v>
      </c>
      <c r="AW779" s="13" t="s">
        <v>33</v>
      </c>
      <c r="AX779" s="13" t="s">
        <v>77</v>
      </c>
      <c r="AY779" s="242" t="s">
        <v>195</v>
      </c>
    </row>
    <row r="780" spans="2:65" s="1" customFormat="1" ht="31.5" customHeight="1">
      <c r="B780" s="42"/>
      <c r="C780" s="206" t="s">
        <v>1647</v>
      </c>
      <c r="D780" s="206" t="s">
        <v>198</v>
      </c>
      <c r="E780" s="207" t="s">
        <v>1648</v>
      </c>
      <c r="F780" s="208" t="s">
        <v>1649</v>
      </c>
      <c r="G780" s="209" t="s">
        <v>214</v>
      </c>
      <c r="H780" s="210">
        <v>1</v>
      </c>
      <c r="I780" s="211"/>
      <c r="J780" s="212">
        <f>ROUND(I780*H780,2)</f>
        <v>0</v>
      </c>
      <c r="K780" s="208" t="s">
        <v>21</v>
      </c>
      <c r="L780" s="62"/>
      <c r="M780" s="213" t="s">
        <v>21</v>
      </c>
      <c r="N780" s="214" t="s">
        <v>41</v>
      </c>
      <c r="O780" s="43"/>
      <c r="P780" s="215">
        <f>O780*H780</f>
        <v>0</v>
      </c>
      <c r="Q780" s="215">
        <v>0</v>
      </c>
      <c r="R780" s="215">
        <f>Q780*H780</f>
        <v>0</v>
      </c>
      <c r="S780" s="215">
        <v>0</v>
      </c>
      <c r="T780" s="216">
        <f>S780*H780</f>
        <v>0</v>
      </c>
      <c r="AR780" s="25" t="s">
        <v>301</v>
      </c>
      <c r="AT780" s="25" t="s">
        <v>198</v>
      </c>
      <c r="AU780" s="25" t="s">
        <v>79</v>
      </c>
      <c r="AY780" s="25" t="s">
        <v>195</v>
      </c>
      <c r="BE780" s="217">
        <f>IF(N780="základní",J780,0)</f>
        <v>0</v>
      </c>
      <c r="BF780" s="217">
        <f>IF(N780="snížená",J780,0)</f>
        <v>0</v>
      </c>
      <c r="BG780" s="217">
        <f>IF(N780="zákl. přenesená",J780,0)</f>
        <v>0</v>
      </c>
      <c r="BH780" s="217">
        <f>IF(N780="sníž. přenesená",J780,0)</f>
        <v>0</v>
      </c>
      <c r="BI780" s="217">
        <f>IF(N780="nulová",J780,0)</f>
        <v>0</v>
      </c>
      <c r="BJ780" s="25" t="s">
        <v>77</v>
      </c>
      <c r="BK780" s="217">
        <f>ROUND(I780*H780,2)</f>
        <v>0</v>
      </c>
      <c r="BL780" s="25" t="s">
        <v>301</v>
      </c>
      <c r="BM780" s="25" t="s">
        <v>1650</v>
      </c>
    </row>
    <row r="781" spans="2:47" s="1" customFormat="1" ht="27">
      <c r="B781" s="42"/>
      <c r="C781" s="64"/>
      <c r="D781" s="218" t="s">
        <v>205</v>
      </c>
      <c r="E781" s="64"/>
      <c r="F781" s="219" t="s">
        <v>1649</v>
      </c>
      <c r="G781" s="64"/>
      <c r="H781" s="64"/>
      <c r="I781" s="174"/>
      <c r="J781" s="64"/>
      <c r="K781" s="64"/>
      <c r="L781" s="62"/>
      <c r="M781" s="220"/>
      <c r="N781" s="43"/>
      <c r="O781" s="43"/>
      <c r="P781" s="43"/>
      <c r="Q781" s="43"/>
      <c r="R781" s="43"/>
      <c r="S781" s="43"/>
      <c r="T781" s="79"/>
      <c r="AT781" s="25" t="s">
        <v>205</v>
      </c>
      <c r="AU781" s="25" t="s">
        <v>79</v>
      </c>
    </row>
    <row r="782" spans="2:51" s="12" customFormat="1" ht="13.5">
      <c r="B782" s="221"/>
      <c r="C782" s="222"/>
      <c r="D782" s="218" t="s">
        <v>207</v>
      </c>
      <c r="E782" s="223" t="s">
        <v>21</v>
      </c>
      <c r="F782" s="224" t="s">
        <v>1638</v>
      </c>
      <c r="G782" s="222"/>
      <c r="H782" s="225" t="s">
        <v>21</v>
      </c>
      <c r="I782" s="226"/>
      <c r="J782" s="222"/>
      <c r="K782" s="222"/>
      <c r="L782" s="227"/>
      <c r="M782" s="228"/>
      <c r="N782" s="229"/>
      <c r="O782" s="229"/>
      <c r="P782" s="229"/>
      <c r="Q782" s="229"/>
      <c r="R782" s="229"/>
      <c r="S782" s="229"/>
      <c r="T782" s="230"/>
      <c r="AT782" s="231" t="s">
        <v>207</v>
      </c>
      <c r="AU782" s="231" t="s">
        <v>79</v>
      </c>
      <c r="AV782" s="12" t="s">
        <v>77</v>
      </c>
      <c r="AW782" s="12" t="s">
        <v>33</v>
      </c>
      <c r="AX782" s="12" t="s">
        <v>70</v>
      </c>
      <c r="AY782" s="231" t="s">
        <v>195</v>
      </c>
    </row>
    <row r="783" spans="2:51" s="13" customFormat="1" ht="13.5">
      <c r="B783" s="232"/>
      <c r="C783" s="233"/>
      <c r="D783" s="245" t="s">
        <v>207</v>
      </c>
      <c r="E783" s="256" t="s">
        <v>21</v>
      </c>
      <c r="F783" s="257" t="s">
        <v>77</v>
      </c>
      <c r="G783" s="233"/>
      <c r="H783" s="258">
        <v>1</v>
      </c>
      <c r="I783" s="237"/>
      <c r="J783" s="233"/>
      <c r="K783" s="233"/>
      <c r="L783" s="238"/>
      <c r="M783" s="239"/>
      <c r="N783" s="240"/>
      <c r="O783" s="240"/>
      <c r="P783" s="240"/>
      <c r="Q783" s="240"/>
      <c r="R783" s="240"/>
      <c r="S783" s="240"/>
      <c r="T783" s="241"/>
      <c r="AT783" s="242" t="s">
        <v>207</v>
      </c>
      <c r="AU783" s="242" t="s">
        <v>79</v>
      </c>
      <c r="AV783" s="13" t="s">
        <v>79</v>
      </c>
      <c r="AW783" s="13" t="s">
        <v>33</v>
      </c>
      <c r="AX783" s="13" t="s">
        <v>77</v>
      </c>
      <c r="AY783" s="242" t="s">
        <v>195</v>
      </c>
    </row>
    <row r="784" spans="2:65" s="1" customFormat="1" ht="31.5" customHeight="1">
      <c r="B784" s="42"/>
      <c r="C784" s="206" t="s">
        <v>1651</v>
      </c>
      <c r="D784" s="206" t="s">
        <v>198</v>
      </c>
      <c r="E784" s="207" t="s">
        <v>1652</v>
      </c>
      <c r="F784" s="208" t="s">
        <v>1653</v>
      </c>
      <c r="G784" s="209" t="s">
        <v>214</v>
      </c>
      <c r="H784" s="210">
        <v>1</v>
      </c>
      <c r="I784" s="211"/>
      <c r="J784" s="212">
        <f>ROUND(I784*H784,2)</f>
        <v>0</v>
      </c>
      <c r="K784" s="208" t="s">
        <v>21</v>
      </c>
      <c r="L784" s="62"/>
      <c r="M784" s="213" t="s">
        <v>21</v>
      </c>
      <c r="N784" s="214" t="s">
        <v>41</v>
      </c>
      <c r="O784" s="43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301</v>
      </c>
      <c r="AT784" s="25" t="s">
        <v>198</v>
      </c>
      <c r="AU784" s="25" t="s">
        <v>79</v>
      </c>
      <c r="AY784" s="25" t="s">
        <v>195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77</v>
      </c>
      <c r="BK784" s="217">
        <f>ROUND(I784*H784,2)</f>
        <v>0</v>
      </c>
      <c r="BL784" s="25" t="s">
        <v>301</v>
      </c>
      <c r="BM784" s="25" t="s">
        <v>1654</v>
      </c>
    </row>
    <row r="785" spans="2:47" s="1" customFormat="1" ht="27">
      <c r="B785" s="42"/>
      <c r="C785" s="64"/>
      <c r="D785" s="218" t="s">
        <v>205</v>
      </c>
      <c r="E785" s="64"/>
      <c r="F785" s="219" t="s">
        <v>1653</v>
      </c>
      <c r="G785" s="64"/>
      <c r="H785" s="64"/>
      <c r="I785" s="174"/>
      <c r="J785" s="64"/>
      <c r="K785" s="64"/>
      <c r="L785" s="62"/>
      <c r="M785" s="220"/>
      <c r="N785" s="43"/>
      <c r="O785" s="43"/>
      <c r="P785" s="43"/>
      <c r="Q785" s="43"/>
      <c r="R785" s="43"/>
      <c r="S785" s="43"/>
      <c r="T785" s="79"/>
      <c r="AT785" s="25" t="s">
        <v>205</v>
      </c>
      <c r="AU785" s="25" t="s">
        <v>79</v>
      </c>
    </row>
    <row r="786" spans="2:51" s="12" customFormat="1" ht="13.5">
      <c r="B786" s="221"/>
      <c r="C786" s="222"/>
      <c r="D786" s="218" t="s">
        <v>207</v>
      </c>
      <c r="E786" s="223" t="s">
        <v>21</v>
      </c>
      <c r="F786" s="224" t="s">
        <v>1638</v>
      </c>
      <c r="G786" s="222"/>
      <c r="H786" s="225" t="s">
        <v>21</v>
      </c>
      <c r="I786" s="226"/>
      <c r="J786" s="222"/>
      <c r="K786" s="222"/>
      <c r="L786" s="227"/>
      <c r="M786" s="228"/>
      <c r="N786" s="229"/>
      <c r="O786" s="229"/>
      <c r="P786" s="229"/>
      <c r="Q786" s="229"/>
      <c r="R786" s="229"/>
      <c r="S786" s="229"/>
      <c r="T786" s="230"/>
      <c r="AT786" s="231" t="s">
        <v>207</v>
      </c>
      <c r="AU786" s="231" t="s">
        <v>79</v>
      </c>
      <c r="AV786" s="12" t="s">
        <v>77</v>
      </c>
      <c r="AW786" s="12" t="s">
        <v>33</v>
      </c>
      <c r="AX786" s="12" t="s">
        <v>70</v>
      </c>
      <c r="AY786" s="231" t="s">
        <v>195</v>
      </c>
    </row>
    <row r="787" spans="2:51" s="13" customFormat="1" ht="13.5">
      <c r="B787" s="232"/>
      <c r="C787" s="233"/>
      <c r="D787" s="245" t="s">
        <v>207</v>
      </c>
      <c r="E787" s="256" t="s">
        <v>21</v>
      </c>
      <c r="F787" s="257" t="s">
        <v>77</v>
      </c>
      <c r="G787" s="233"/>
      <c r="H787" s="258">
        <v>1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AT787" s="242" t="s">
        <v>207</v>
      </c>
      <c r="AU787" s="242" t="s">
        <v>79</v>
      </c>
      <c r="AV787" s="13" t="s">
        <v>79</v>
      </c>
      <c r="AW787" s="13" t="s">
        <v>33</v>
      </c>
      <c r="AX787" s="13" t="s">
        <v>77</v>
      </c>
      <c r="AY787" s="242" t="s">
        <v>195</v>
      </c>
    </row>
    <row r="788" spans="2:65" s="1" customFormat="1" ht="31.5" customHeight="1">
      <c r="B788" s="42"/>
      <c r="C788" s="206" t="s">
        <v>1655</v>
      </c>
      <c r="D788" s="206" t="s">
        <v>198</v>
      </c>
      <c r="E788" s="207" t="s">
        <v>1656</v>
      </c>
      <c r="F788" s="208" t="s">
        <v>1657</v>
      </c>
      <c r="G788" s="209" t="s">
        <v>214</v>
      </c>
      <c r="H788" s="210">
        <v>1</v>
      </c>
      <c r="I788" s="211"/>
      <c r="J788" s="212">
        <f>ROUND(I788*H788,2)</f>
        <v>0</v>
      </c>
      <c r="K788" s="208" t="s">
        <v>21</v>
      </c>
      <c r="L788" s="62"/>
      <c r="M788" s="213" t="s">
        <v>21</v>
      </c>
      <c r="N788" s="214" t="s">
        <v>41</v>
      </c>
      <c r="O788" s="43"/>
      <c r="P788" s="215">
        <f>O788*H788</f>
        <v>0</v>
      </c>
      <c r="Q788" s="215">
        <v>0</v>
      </c>
      <c r="R788" s="215">
        <f>Q788*H788</f>
        <v>0</v>
      </c>
      <c r="S788" s="215">
        <v>0</v>
      </c>
      <c r="T788" s="216">
        <f>S788*H788</f>
        <v>0</v>
      </c>
      <c r="AR788" s="25" t="s">
        <v>301</v>
      </c>
      <c r="AT788" s="25" t="s">
        <v>198</v>
      </c>
      <c r="AU788" s="25" t="s">
        <v>79</v>
      </c>
      <c r="AY788" s="25" t="s">
        <v>195</v>
      </c>
      <c r="BE788" s="217">
        <f>IF(N788="základní",J788,0)</f>
        <v>0</v>
      </c>
      <c r="BF788" s="217">
        <f>IF(N788="snížená",J788,0)</f>
        <v>0</v>
      </c>
      <c r="BG788" s="217">
        <f>IF(N788="zákl. přenesená",J788,0)</f>
        <v>0</v>
      </c>
      <c r="BH788" s="217">
        <f>IF(N788="sníž. přenesená",J788,0)</f>
        <v>0</v>
      </c>
      <c r="BI788" s="217">
        <f>IF(N788="nulová",J788,0)</f>
        <v>0</v>
      </c>
      <c r="BJ788" s="25" t="s">
        <v>77</v>
      </c>
      <c r="BK788" s="217">
        <f>ROUND(I788*H788,2)</f>
        <v>0</v>
      </c>
      <c r="BL788" s="25" t="s">
        <v>301</v>
      </c>
      <c r="BM788" s="25" t="s">
        <v>1658</v>
      </c>
    </row>
    <row r="789" spans="2:47" s="1" customFormat="1" ht="27">
      <c r="B789" s="42"/>
      <c r="C789" s="64"/>
      <c r="D789" s="218" t="s">
        <v>205</v>
      </c>
      <c r="E789" s="64"/>
      <c r="F789" s="219" t="s">
        <v>1657</v>
      </c>
      <c r="G789" s="64"/>
      <c r="H789" s="64"/>
      <c r="I789" s="174"/>
      <c r="J789" s="64"/>
      <c r="K789" s="64"/>
      <c r="L789" s="62"/>
      <c r="M789" s="220"/>
      <c r="N789" s="43"/>
      <c r="O789" s="43"/>
      <c r="P789" s="43"/>
      <c r="Q789" s="43"/>
      <c r="R789" s="43"/>
      <c r="S789" s="43"/>
      <c r="T789" s="79"/>
      <c r="AT789" s="25" t="s">
        <v>205</v>
      </c>
      <c r="AU789" s="25" t="s">
        <v>79</v>
      </c>
    </row>
    <row r="790" spans="2:51" s="12" customFormat="1" ht="13.5">
      <c r="B790" s="221"/>
      <c r="C790" s="222"/>
      <c r="D790" s="218" t="s">
        <v>207</v>
      </c>
      <c r="E790" s="223" t="s">
        <v>21</v>
      </c>
      <c r="F790" s="224" t="s">
        <v>1638</v>
      </c>
      <c r="G790" s="222"/>
      <c r="H790" s="225" t="s">
        <v>21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207</v>
      </c>
      <c r="AU790" s="231" t="s">
        <v>79</v>
      </c>
      <c r="AV790" s="12" t="s">
        <v>77</v>
      </c>
      <c r="AW790" s="12" t="s">
        <v>33</v>
      </c>
      <c r="AX790" s="12" t="s">
        <v>70</v>
      </c>
      <c r="AY790" s="231" t="s">
        <v>195</v>
      </c>
    </row>
    <row r="791" spans="2:51" s="13" customFormat="1" ht="13.5">
      <c r="B791" s="232"/>
      <c r="C791" s="233"/>
      <c r="D791" s="245" t="s">
        <v>207</v>
      </c>
      <c r="E791" s="256" t="s">
        <v>21</v>
      </c>
      <c r="F791" s="257" t="s">
        <v>77</v>
      </c>
      <c r="G791" s="233"/>
      <c r="H791" s="258">
        <v>1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AT791" s="242" t="s">
        <v>207</v>
      </c>
      <c r="AU791" s="242" t="s">
        <v>79</v>
      </c>
      <c r="AV791" s="13" t="s">
        <v>79</v>
      </c>
      <c r="AW791" s="13" t="s">
        <v>33</v>
      </c>
      <c r="AX791" s="13" t="s">
        <v>77</v>
      </c>
      <c r="AY791" s="242" t="s">
        <v>195</v>
      </c>
    </row>
    <row r="792" spans="2:65" s="1" customFormat="1" ht="31.5" customHeight="1">
      <c r="B792" s="42"/>
      <c r="C792" s="206" t="s">
        <v>1659</v>
      </c>
      <c r="D792" s="206" t="s">
        <v>198</v>
      </c>
      <c r="E792" s="207" t="s">
        <v>1660</v>
      </c>
      <c r="F792" s="208" t="s">
        <v>1661</v>
      </c>
      <c r="G792" s="209" t="s">
        <v>214</v>
      </c>
      <c r="H792" s="210">
        <v>1</v>
      </c>
      <c r="I792" s="211"/>
      <c r="J792" s="212">
        <f>ROUND(I792*H792,2)</f>
        <v>0</v>
      </c>
      <c r="K792" s="208" t="s">
        <v>21</v>
      </c>
      <c r="L792" s="62"/>
      <c r="M792" s="213" t="s">
        <v>21</v>
      </c>
      <c r="N792" s="214" t="s">
        <v>41</v>
      </c>
      <c r="O792" s="43"/>
      <c r="P792" s="215">
        <f>O792*H792</f>
        <v>0</v>
      </c>
      <c r="Q792" s="215">
        <v>0</v>
      </c>
      <c r="R792" s="215">
        <f>Q792*H792</f>
        <v>0</v>
      </c>
      <c r="S792" s="215">
        <v>0</v>
      </c>
      <c r="T792" s="216">
        <f>S792*H792</f>
        <v>0</v>
      </c>
      <c r="AR792" s="25" t="s">
        <v>301</v>
      </c>
      <c r="AT792" s="25" t="s">
        <v>198</v>
      </c>
      <c r="AU792" s="25" t="s">
        <v>79</v>
      </c>
      <c r="AY792" s="25" t="s">
        <v>195</v>
      </c>
      <c r="BE792" s="217">
        <f>IF(N792="základní",J792,0)</f>
        <v>0</v>
      </c>
      <c r="BF792" s="217">
        <f>IF(N792="snížená",J792,0)</f>
        <v>0</v>
      </c>
      <c r="BG792" s="217">
        <f>IF(N792="zákl. přenesená",J792,0)</f>
        <v>0</v>
      </c>
      <c r="BH792" s="217">
        <f>IF(N792="sníž. přenesená",J792,0)</f>
        <v>0</v>
      </c>
      <c r="BI792" s="217">
        <f>IF(N792="nulová",J792,0)</f>
        <v>0</v>
      </c>
      <c r="BJ792" s="25" t="s">
        <v>77</v>
      </c>
      <c r="BK792" s="217">
        <f>ROUND(I792*H792,2)</f>
        <v>0</v>
      </c>
      <c r="BL792" s="25" t="s">
        <v>301</v>
      </c>
      <c r="BM792" s="25" t="s">
        <v>1662</v>
      </c>
    </row>
    <row r="793" spans="2:47" s="1" customFormat="1" ht="27">
      <c r="B793" s="42"/>
      <c r="C793" s="64"/>
      <c r="D793" s="218" t="s">
        <v>205</v>
      </c>
      <c r="E793" s="64"/>
      <c r="F793" s="219" t="s">
        <v>1661</v>
      </c>
      <c r="G793" s="64"/>
      <c r="H793" s="64"/>
      <c r="I793" s="174"/>
      <c r="J793" s="64"/>
      <c r="K793" s="64"/>
      <c r="L793" s="62"/>
      <c r="M793" s="220"/>
      <c r="N793" s="43"/>
      <c r="O793" s="43"/>
      <c r="P793" s="43"/>
      <c r="Q793" s="43"/>
      <c r="R793" s="43"/>
      <c r="S793" s="43"/>
      <c r="T793" s="79"/>
      <c r="AT793" s="25" t="s">
        <v>205</v>
      </c>
      <c r="AU793" s="25" t="s">
        <v>79</v>
      </c>
    </row>
    <row r="794" spans="2:51" s="12" customFormat="1" ht="13.5">
      <c r="B794" s="221"/>
      <c r="C794" s="222"/>
      <c r="D794" s="218" t="s">
        <v>207</v>
      </c>
      <c r="E794" s="223" t="s">
        <v>21</v>
      </c>
      <c r="F794" s="224" t="s">
        <v>1638</v>
      </c>
      <c r="G794" s="222"/>
      <c r="H794" s="225" t="s">
        <v>21</v>
      </c>
      <c r="I794" s="226"/>
      <c r="J794" s="222"/>
      <c r="K794" s="222"/>
      <c r="L794" s="227"/>
      <c r="M794" s="228"/>
      <c r="N794" s="229"/>
      <c r="O794" s="229"/>
      <c r="P794" s="229"/>
      <c r="Q794" s="229"/>
      <c r="R794" s="229"/>
      <c r="S794" s="229"/>
      <c r="T794" s="230"/>
      <c r="AT794" s="231" t="s">
        <v>207</v>
      </c>
      <c r="AU794" s="231" t="s">
        <v>79</v>
      </c>
      <c r="AV794" s="12" t="s">
        <v>77</v>
      </c>
      <c r="AW794" s="12" t="s">
        <v>33</v>
      </c>
      <c r="AX794" s="12" t="s">
        <v>70</v>
      </c>
      <c r="AY794" s="231" t="s">
        <v>195</v>
      </c>
    </row>
    <row r="795" spans="2:51" s="13" customFormat="1" ht="13.5">
      <c r="B795" s="232"/>
      <c r="C795" s="233"/>
      <c r="D795" s="245" t="s">
        <v>207</v>
      </c>
      <c r="E795" s="256" t="s">
        <v>21</v>
      </c>
      <c r="F795" s="257" t="s">
        <v>77</v>
      </c>
      <c r="G795" s="233"/>
      <c r="H795" s="258">
        <v>1</v>
      </c>
      <c r="I795" s="237"/>
      <c r="J795" s="233"/>
      <c r="K795" s="233"/>
      <c r="L795" s="238"/>
      <c r="M795" s="239"/>
      <c r="N795" s="240"/>
      <c r="O795" s="240"/>
      <c r="P795" s="240"/>
      <c r="Q795" s="240"/>
      <c r="R795" s="240"/>
      <c r="S795" s="240"/>
      <c r="T795" s="241"/>
      <c r="AT795" s="242" t="s">
        <v>207</v>
      </c>
      <c r="AU795" s="242" t="s">
        <v>79</v>
      </c>
      <c r="AV795" s="13" t="s">
        <v>79</v>
      </c>
      <c r="AW795" s="13" t="s">
        <v>33</v>
      </c>
      <c r="AX795" s="13" t="s">
        <v>77</v>
      </c>
      <c r="AY795" s="242" t="s">
        <v>195</v>
      </c>
    </row>
    <row r="796" spans="2:65" s="1" customFormat="1" ht="22.5" customHeight="1">
      <c r="B796" s="42"/>
      <c r="C796" s="206" t="s">
        <v>1663</v>
      </c>
      <c r="D796" s="206" t="s">
        <v>198</v>
      </c>
      <c r="E796" s="207" t="s">
        <v>619</v>
      </c>
      <c r="F796" s="208" t="s">
        <v>620</v>
      </c>
      <c r="G796" s="209" t="s">
        <v>539</v>
      </c>
      <c r="H796" s="284"/>
      <c r="I796" s="211"/>
      <c r="J796" s="212">
        <f>ROUND(I796*H796,2)</f>
        <v>0</v>
      </c>
      <c r="K796" s="208" t="s">
        <v>202</v>
      </c>
      <c r="L796" s="62"/>
      <c r="M796" s="213" t="s">
        <v>21</v>
      </c>
      <c r="N796" s="214" t="s">
        <v>41</v>
      </c>
      <c r="O796" s="43"/>
      <c r="P796" s="215">
        <f>O796*H796</f>
        <v>0</v>
      </c>
      <c r="Q796" s="215">
        <v>0</v>
      </c>
      <c r="R796" s="215">
        <f>Q796*H796</f>
        <v>0</v>
      </c>
      <c r="S796" s="215">
        <v>0</v>
      </c>
      <c r="T796" s="216">
        <f>S796*H796</f>
        <v>0</v>
      </c>
      <c r="AR796" s="25" t="s">
        <v>301</v>
      </c>
      <c r="AT796" s="25" t="s">
        <v>198</v>
      </c>
      <c r="AU796" s="25" t="s">
        <v>79</v>
      </c>
      <c r="AY796" s="25" t="s">
        <v>195</v>
      </c>
      <c r="BE796" s="217">
        <f>IF(N796="základní",J796,0)</f>
        <v>0</v>
      </c>
      <c r="BF796" s="217">
        <f>IF(N796="snížená",J796,0)</f>
        <v>0</v>
      </c>
      <c r="BG796" s="217">
        <f>IF(N796="zákl. přenesená",J796,0)</f>
        <v>0</v>
      </c>
      <c r="BH796" s="217">
        <f>IF(N796="sníž. přenesená",J796,0)</f>
        <v>0</v>
      </c>
      <c r="BI796" s="217">
        <f>IF(N796="nulová",J796,0)</f>
        <v>0</v>
      </c>
      <c r="BJ796" s="25" t="s">
        <v>77</v>
      </c>
      <c r="BK796" s="217">
        <f>ROUND(I796*H796,2)</f>
        <v>0</v>
      </c>
      <c r="BL796" s="25" t="s">
        <v>301</v>
      </c>
      <c r="BM796" s="25" t="s">
        <v>1664</v>
      </c>
    </row>
    <row r="797" spans="2:47" s="1" customFormat="1" ht="27">
      <c r="B797" s="42"/>
      <c r="C797" s="64"/>
      <c r="D797" s="218" t="s">
        <v>205</v>
      </c>
      <c r="E797" s="64"/>
      <c r="F797" s="219" t="s">
        <v>622</v>
      </c>
      <c r="G797" s="64"/>
      <c r="H797" s="64"/>
      <c r="I797" s="174"/>
      <c r="J797" s="64"/>
      <c r="K797" s="64"/>
      <c r="L797" s="62"/>
      <c r="M797" s="220"/>
      <c r="N797" s="43"/>
      <c r="O797" s="43"/>
      <c r="P797" s="43"/>
      <c r="Q797" s="43"/>
      <c r="R797" s="43"/>
      <c r="S797" s="43"/>
      <c r="T797" s="79"/>
      <c r="AT797" s="25" t="s">
        <v>205</v>
      </c>
      <c r="AU797" s="25" t="s">
        <v>79</v>
      </c>
    </row>
    <row r="798" spans="2:63" s="11" customFormat="1" ht="29.85" customHeight="1">
      <c r="B798" s="189"/>
      <c r="C798" s="190"/>
      <c r="D798" s="203" t="s">
        <v>69</v>
      </c>
      <c r="E798" s="204" t="s">
        <v>1665</v>
      </c>
      <c r="F798" s="204" t="s">
        <v>1666</v>
      </c>
      <c r="G798" s="190"/>
      <c r="H798" s="190"/>
      <c r="I798" s="193"/>
      <c r="J798" s="205">
        <f>BK798</f>
        <v>0</v>
      </c>
      <c r="K798" s="190"/>
      <c r="L798" s="195"/>
      <c r="M798" s="196"/>
      <c r="N798" s="197"/>
      <c r="O798" s="197"/>
      <c r="P798" s="198">
        <f>SUM(P799:P847)</f>
        <v>0</v>
      </c>
      <c r="Q798" s="197"/>
      <c r="R798" s="198">
        <f>SUM(R799:R847)</f>
        <v>0</v>
      </c>
      <c r="S798" s="197"/>
      <c r="T798" s="199">
        <f>SUM(T799:T847)</f>
        <v>0.985</v>
      </c>
      <c r="AR798" s="200" t="s">
        <v>79</v>
      </c>
      <c r="AT798" s="201" t="s">
        <v>69</v>
      </c>
      <c r="AU798" s="201" t="s">
        <v>77</v>
      </c>
      <c r="AY798" s="200" t="s">
        <v>195</v>
      </c>
      <c r="BK798" s="202">
        <f>SUM(BK799:BK847)</f>
        <v>0</v>
      </c>
    </row>
    <row r="799" spans="2:65" s="1" customFormat="1" ht="22.5" customHeight="1">
      <c r="B799" s="42"/>
      <c r="C799" s="206" t="s">
        <v>1667</v>
      </c>
      <c r="D799" s="206" t="s">
        <v>198</v>
      </c>
      <c r="E799" s="207" t="s">
        <v>1668</v>
      </c>
      <c r="F799" s="208" t="s">
        <v>1669</v>
      </c>
      <c r="G799" s="209" t="s">
        <v>351</v>
      </c>
      <c r="H799" s="210">
        <v>39.4</v>
      </c>
      <c r="I799" s="211"/>
      <c r="J799" s="212">
        <f>ROUND(I799*H799,2)</f>
        <v>0</v>
      </c>
      <c r="K799" s="208" t="s">
        <v>202</v>
      </c>
      <c r="L799" s="62"/>
      <c r="M799" s="213" t="s">
        <v>21</v>
      </c>
      <c r="N799" s="214" t="s">
        <v>41</v>
      </c>
      <c r="O799" s="43"/>
      <c r="P799" s="215">
        <f>O799*H799</f>
        <v>0</v>
      </c>
      <c r="Q799" s="215">
        <v>0</v>
      </c>
      <c r="R799" s="215">
        <f>Q799*H799</f>
        <v>0</v>
      </c>
      <c r="S799" s="215">
        <v>0.025</v>
      </c>
      <c r="T799" s="216">
        <f>S799*H799</f>
        <v>0.985</v>
      </c>
      <c r="AR799" s="25" t="s">
        <v>301</v>
      </c>
      <c r="AT799" s="25" t="s">
        <v>198</v>
      </c>
      <c r="AU799" s="25" t="s">
        <v>79</v>
      </c>
      <c r="AY799" s="25" t="s">
        <v>195</v>
      </c>
      <c r="BE799" s="217">
        <f>IF(N799="základní",J799,0)</f>
        <v>0</v>
      </c>
      <c r="BF799" s="217">
        <f>IF(N799="snížená",J799,0)</f>
        <v>0</v>
      </c>
      <c r="BG799" s="217">
        <f>IF(N799="zákl. přenesená",J799,0)</f>
        <v>0</v>
      </c>
      <c r="BH799" s="217">
        <f>IF(N799="sníž. přenesená",J799,0)</f>
        <v>0</v>
      </c>
      <c r="BI799" s="217">
        <f>IF(N799="nulová",J799,0)</f>
        <v>0</v>
      </c>
      <c r="BJ799" s="25" t="s">
        <v>77</v>
      </c>
      <c r="BK799" s="217">
        <f>ROUND(I799*H799,2)</f>
        <v>0</v>
      </c>
      <c r="BL799" s="25" t="s">
        <v>301</v>
      </c>
      <c r="BM799" s="25" t="s">
        <v>1670</v>
      </c>
    </row>
    <row r="800" spans="2:47" s="1" customFormat="1" ht="13.5">
      <c r="B800" s="42"/>
      <c r="C800" s="64"/>
      <c r="D800" s="218" t="s">
        <v>205</v>
      </c>
      <c r="E800" s="64"/>
      <c r="F800" s="219" t="s">
        <v>1671</v>
      </c>
      <c r="G800" s="64"/>
      <c r="H800" s="64"/>
      <c r="I800" s="174"/>
      <c r="J800" s="64"/>
      <c r="K800" s="64"/>
      <c r="L800" s="62"/>
      <c r="M800" s="220"/>
      <c r="N800" s="43"/>
      <c r="O800" s="43"/>
      <c r="P800" s="43"/>
      <c r="Q800" s="43"/>
      <c r="R800" s="43"/>
      <c r="S800" s="43"/>
      <c r="T800" s="79"/>
      <c r="AT800" s="25" t="s">
        <v>205</v>
      </c>
      <c r="AU800" s="25" t="s">
        <v>79</v>
      </c>
    </row>
    <row r="801" spans="2:51" s="12" customFormat="1" ht="13.5">
      <c r="B801" s="221"/>
      <c r="C801" s="222"/>
      <c r="D801" s="218" t="s">
        <v>207</v>
      </c>
      <c r="E801" s="223" t="s">
        <v>21</v>
      </c>
      <c r="F801" s="224" t="s">
        <v>997</v>
      </c>
      <c r="G801" s="222"/>
      <c r="H801" s="225" t="s">
        <v>21</v>
      </c>
      <c r="I801" s="226"/>
      <c r="J801" s="222"/>
      <c r="K801" s="222"/>
      <c r="L801" s="227"/>
      <c r="M801" s="228"/>
      <c r="N801" s="229"/>
      <c r="O801" s="229"/>
      <c r="P801" s="229"/>
      <c r="Q801" s="229"/>
      <c r="R801" s="229"/>
      <c r="S801" s="229"/>
      <c r="T801" s="230"/>
      <c r="AT801" s="231" t="s">
        <v>207</v>
      </c>
      <c r="AU801" s="231" t="s">
        <v>79</v>
      </c>
      <c r="AV801" s="12" t="s">
        <v>77</v>
      </c>
      <c r="AW801" s="12" t="s">
        <v>33</v>
      </c>
      <c r="AX801" s="12" t="s">
        <v>70</v>
      </c>
      <c r="AY801" s="231" t="s">
        <v>195</v>
      </c>
    </row>
    <row r="802" spans="2:51" s="13" customFormat="1" ht="13.5">
      <c r="B802" s="232"/>
      <c r="C802" s="233"/>
      <c r="D802" s="218" t="s">
        <v>207</v>
      </c>
      <c r="E802" s="234" t="s">
        <v>21</v>
      </c>
      <c r="F802" s="235" t="s">
        <v>1672</v>
      </c>
      <c r="G802" s="233"/>
      <c r="H802" s="236">
        <v>23.26</v>
      </c>
      <c r="I802" s="237"/>
      <c r="J802" s="233"/>
      <c r="K802" s="233"/>
      <c r="L802" s="238"/>
      <c r="M802" s="239"/>
      <c r="N802" s="240"/>
      <c r="O802" s="240"/>
      <c r="P802" s="240"/>
      <c r="Q802" s="240"/>
      <c r="R802" s="240"/>
      <c r="S802" s="240"/>
      <c r="T802" s="241"/>
      <c r="AT802" s="242" t="s">
        <v>207</v>
      </c>
      <c r="AU802" s="242" t="s">
        <v>79</v>
      </c>
      <c r="AV802" s="13" t="s">
        <v>79</v>
      </c>
      <c r="AW802" s="13" t="s">
        <v>33</v>
      </c>
      <c r="AX802" s="13" t="s">
        <v>70</v>
      </c>
      <c r="AY802" s="242" t="s">
        <v>195</v>
      </c>
    </row>
    <row r="803" spans="2:51" s="13" customFormat="1" ht="13.5">
      <c r="B803" s="232"/>
      <c r="C803" s="233"/>
      <c r="D803" s="218" t="s">
        <v>207</v>
      </c>
      <c r="E803" s="234" t="s">
        <v>21</v>
      </c>
      <c r="F803" s="235" t="s">
        <v>1673</v>
      </c>
      <c r="G803" s="233"/>
      <c r="H803" s="236">
        <v>16.14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AT803" s="242" t="s">
        <v>207</v>
      </c>
      <c r="AU803" s="242" t="s">
        <v>79</v>
      </c>
      <c r="AV803" s="13" t="s">
        <v>79</v>
      </c>
      <c r="AW803" s="13" t="s">
        <v>33</v>
      </c>
      <c r="AX803" s="13" t="s">
        <v>70</v>
      </c>
      <c r="AY803" s="242" t="s">
        <v>195</v>
      </c>
    </row>
    <row r="804" spans="2:51" s="14" customFormat="1" ht="13.5">
      <c r="B804" s="243"/>
      <c r="C804" s="244"/>
      <c r="D804" s="245" t="s">
        <v>207</v>
      </c>
      <c r="E804" s="246" t="s">
        <v>21</v>
      </c>
      <c r="F804" s="247" t="s">
        <v>211</v>
      </c>
      <c r="G804" s="244"/>
      <c r="H804" s="248">
        <v>39.4</v>
      </c>
      <c r="I804" s="249"/>
      <c r="J804" s="244"/>
      <c r="K804" s="244"/>
      <c r="L804" s="250"/>
      <c r="M804" s="251"/>
      <c r="N804" s="252"/>
      <c r="O804" s="252"/>
      <c r="P804" s="252"/>
      <c r="Q804" s="252"/>
      <c r="R804" s="252"/>
      <c r="S804" s="252"/>
      <c r="T804" s="253"/>
      <c r="AT804" s="254" t="s">
        <v>207</v>
      </c>
      <c r="AU804" s="254" t="s">
        <v>79</v>
      </c>
      <c r="AV804" s="14" t="s">
        <v>203</v>
      </c>
      <c r="AW804" s="14" t="s">
        <v>33</v>
      </c>
      <c r="AX804" s="14" t="s">
        <v>77</v>
      </c>
      <c r="AY804" s="254" t="s">
        <v>195</v>
      </c>
    </row>
    <row r="805" spans="2:65" s="1" customFormat="1" ht="22.5" customHeight="1">
      <c r="B805" s="42"/>
      <c r="C805" s="206" t="s">
        <v>1674</v>
      </c>
      <c r="D805" s="206" t="s">
        <v>198</v>
      </c>
      <c r="E805" s="207" t="s">
        <v>1675</v>
      </c>
      <c r="F805" s="208" t="s">
        <v>1676</v>
      </c>
      <c r="G805" s="209" t="s">
        <v>250</v>
      </c>
      <c r="H805" s="210">
        <v>145</v>
      </c>
      <c r="I805" s="211"/>
      <c r="J805" s="212">
        <f>ROUND(I805*H805,2)</f>
        <v>0</v>
      </c>
      <c r="K805" s="208" t="s">
        <v>21</v>
      </c>
      <c r="L805" s="62"/>
      <c r="M805" s="213" t="s">
        <v>21</v>
      </c>
      <c r="N805" s="214" t="s">
        <v>41</v>
      </c>
      <c r="O805" s="43"/>
      <c r="P805" s="215">
        <f>O805*H805</f>
        <v>0</v>
      </c>
      <c r="Q805" s="215">
        <v>0</v>
      </c>
      <c r="R805" s="215">
        <f>Q805*H805</f>
        <v>0</v>
      </c>
      <c r="S805" s="215">
        <v>0</v>
      </c>
      <c r="T805" s="216">
        <f>S805*H805</f>
        <v>0</v>
      </c>
      <c r="AR805" s="25" t="s">
        <v>301</v>
      </c>
      <c r="AT805" s="25" t="s">
        <v>198</v>
      </c>
      <c r="AU805" s="25" t="s">
        <v>79</v>
      </c>
      <c r="AY805" s="25" t="s">
        <v>195</v>
      </c>
      <c r="BE805" s="217">
        <f>IF(N805="základní",J805,0)</f>
        <v>0</v>
      </c>
      <c r="BF805" s="217">
        <f>IF(N805="snížená",J805,0)</f>
        <v>0</v>
      </c>
      <c r="BG805" s="217">
        <f>IF(N805="zákl. přenesená",J805,0)</f>
        <v>0</v>
      </c>
      <c r="BH805" s="217">
        <f>IF(N805="sníž. přenesená",J805,0)</f>
        <v>0</v>
      </c>
      <c r="BI805" s="217">
        <f>IF(N805="nulová",J805,0)</f>
        <v>0</v>
      </c>
      <c r="BJ805" s="25" t="s">
        <v>77</v>
      </c>
      <c r="BK805" s="217">
        <f>ROUND(I805*H805,2)</f>
        <v>0</v>
      </c>
      <c r="BL805" s="25" t="s">
        <v>301</v>
      </c>
      <c r="BM805" s="25" t="s">
        <v>1677</v>
      </c>
    </row>
    <row r="806" spans="2:47" s="1" customFormat="1" ht="13.5">
      <c r="B806" s="42"/>
      <c r="C806" s="64"/>
      <c r="D806" s="218" t="s">
        <v>205</v>
      </c>
      <c r="E806" s="64"/>
      <c r="F806" s="219" t="s">
        <v>1676</v>
      </c>
      <c r="G806" s="64"/>
      <c r="H806" s="64"/>
      <c r="I806" s="174"/>
      <c r="J806" s="64"/>
      <c r="K806" s="64"/>
      <c r="L806" s="62"/>
      <c r="M806" s="220"/>
      <c r="N806" s="43"/>
      <c r="O806" s="43"/>
      <c r="P806" s="43"/>
      <c r="Q806" s="43"/>
      <c r="R806" s="43"/>
      <c r="S806" s="43"/>
      <c r="T806" s="79"/>
      <c r="AT806" s="25" t="s">
        <v>205</v>
      </c>
      <c r="AU806" s="25" t="s">
        <v>79</v>
      </c>
    </row>
    <row r="807" spans="2:51" s="12" customFormat="1" ht="13.5">
      <c r="B807" s="221"/>
      <c r="C807" s="222"/>
      <c r="D807" s="218" t="s">
        <v>207</v>
      </c>
      <c r="E807" s="223" t="s">
        <v>21</v>
      </c>
      <c r="F807" s="224" t="s">
        <v>1678</v>
      </c>
      <c r="G807" s="222"/>
      <c r="H807" s="225" t="s">
        <v>21</v>
      </c>
      <c r="I807" s="226"/>
      <c r="J807" s="222"/>
      <c r="K807" s="222"/>
      <c r="L807" s="227"/>
      <c r="M807" s="228"/>
      <c r="N807" s="229"/>
      <c r="O807" s="229"/>
      <c r="P807" s="229"/>
      <c r="Q807" s="229"/>
      <c r="R807" s="229"/>
      <c r="S807" s="229"/>
      <c r="T807" s="230"/>
      <c r="AT807" s="231" t="s">
        <v>207</v>
      </c>
      <c r="AU807" s="231" t="s">
        <v>79</v>
      </c>
      <c r="AV807" s="12" t="s">
        <v>77</v>
      </c>
      <c r="AW807" s="12" t="s">
        <v>33</v>
      </c>
      <c r="AX807" s="12" t="s">
        <v>70</v>
      </c>
      <c r="AY807" s="231" t="s">
        <v>195</v>
      </c>
    </row>
    <row r="808" spans="2:51" s="13" customFormat="1" ht="13.5">
      <c r="B808" s="232"/>
      <c r="C808" s="233"/>
      <c r="D808" s="245" t="s">
        <v>207</v>
      </c>
      <c r="E808" s="256" t="s">
        <v>21</v>
      </c>
      <c r="F808" s="257" t="s">
        <v>1679</v>
      </c>
      <c r="G808" s="233"/>
      <c r="H808" s="258">
        <v>145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AT808" s="242" t="s">
        <v>207</v>
      </c>
      <c r="AU808" s="242" t="s">
        <v>79</v>
      </c>
      <c r="AV808" s="13" t="s">
        <v>79</v>
      </c>
      <c r="AW808" s="13" t="s">
        <v>33</v>
      </c>
      <c r="AX808" s="13" t="s">
        <v>77</v>
      </c>
      <c r="AY808" s="242" t="s">
        <v>195</v>
      </c>
    </row>
    <row r="809" spans="2:65" s="1" customFormat="1" ht="22.5" customHeight="1">
      <c r="B809" s="42"/>
      <c r="C809" s="206" t="s">
        <v>1680</v>
      </c>
      <c r="D809" s="206" t="s">
        <v>198</v>
      </c>
      <c r="E809" s="207" t="s">
        <v>1681</v>
      </c>
      <c r="F809" s="208" t="s">
        <v>1682</v>
      </c>
      <c r="G809" s="209" t="s">
        <v>1683</v>
      </c>
      <c r="H809" s="210">
        <v>6970</v>
      </c>
      <c r="I809" s="211"/>
      <c r="J809" s="212">
        <f>ROUND(I809*H809,2)</f>
        <v>0</v>
      </c>
      <c r="K809" s="208" t="s">
        <v>21</v>
      </c>
      <c r="L809" s="62"/>
      <c r="M809" s="213" t="s">
        <v>21</v>
      </c>
      <c r="N809" s="214" t="s">
        <v>41</v>
      </c>
      <c r="O809" s="43"/>
      <c r="P809" s="215">
        <f>O809*H809</f>
        <v>0</v>
      </c>
      <c r="Q809" s="215">
        <v>0</v>
      </c>
      <c r="R809" s="215">
        <f>Q809*H809</f>
        <v>0</v>
      </c>
      <c r="S809" s="215">
        <v>0</v>
      </c>
      <c r="T809" s="216">
        <f>S809*H809</f>
        <v>0</v>
      </c>
      <c r="AR809" s="25" t="s">
        <v>301</v>
      </c>
      <c r="AT809" s="25" t="s">
        <v>198</v>
      </c>
      <c r="AU809" s="25" t="s">
        <v>79</v>
      </c>
      <c r="AY809" s="25" t="s">
        <v>195</v>
      </c>
      <c r="BE809" s="217">
        <f>IF(N809="základní",J809,0)</f>
        <v>0</v>
      </c>
      <c r="BF809" s="217">
        <f>IF(N809="snížená",J809,0)</f>
        <v>0</v>
      </c>
      <c r="BG809" s="217">
        <f>IF(N809="zákl. přenesená",J809,0)</f>
        <v>0</v>
      </c>
      <c r="BH809" s="217">
        <f>IF(N809="sníž. přenesená",J809,0)</f>
        <v>0</v>
      </c>
      <c r="BI809" s="217">
        <f>IF(N809="nulová",J809,0)</f>
        <v>0</v>
      </c>
      <c r="BJ809" s="25" t="s">
        <v>77</v>
      </c>
      <c r="BK809" s="217">
        <f>ROUND(I809*H809,2)</f>
        <v>0</v>
      </c>
      <c r="BL809" s="25" t="s">
        <v>301</v>
      </c>
      <c r="BM809" s="25" t="s">
        <v>1684</v>
      </c>
    </row>
    <row r="810" spans="2:47" s="1" customFormat="1" ht="27">
      <c r="B810" s="42"/>
      <c r="C810" s="64"/>
      <c r="D810" s="218" t="s">
        <v>205</v>
      </c>
      <c r="E810" s="64"/>
      <c r="F810" s="219" t="s">
        <v>1685</v>
      </c>
      <c r="G810" s="64"/>
      <c r="H810" s="64"/>
      <c r="I810" s="174"/>
      <c r="J810" s="64"/>
      <c r="K810" s="64"/>
      <c r="L810" s="62"/>
      <c r="M810" s="220"/>
      <c r="N810" s="43"/>
      <c r="O810" s="43"/>
      <c r="P810" s="43"/>
      <c r="Q810" s="43"/>
      <c r="R810" s="43"/>
      <c r="S810" s="43"/>
      <c r="T810" s="79"/>
      <c r="AT810" s="25" t="s">
        <v>205</v>
      </c>
      <c r="AU810" s="25" t="s">
        <v>79</v>
      </c>
    </row>
    <row r="811" spans="2:51" s="12" customFormat="1" ht="13.5">
      <c r="B811" s="221"/>
      <c r="C811" s="222"/>
      <c r="D811" s="218" t="s">
        <v>207</v>
      </c>
      <c r="E811" s="223" t="s">
        <v>21</v>
      </c>
      <c r="F811" s="224" t="s">
        <v>848</v>
      </c>
      <c r="G811" s="222"/>
      <c r="H811" s="225" t="s">
        <v>21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AT811" s="231" t="s">
        <v>207</v>
      </c>
      <c r="AU811" s="231" t="s">
        <v>79</v>
      </c>
      <c r="AV811" s="12" t="s">
        <v>77</v>
      </c>
      <c r="AW811" s="12" t="s">
        <v>33</v>
      </c>
      <c r="AX811" s="12" t="s">
        <v>70</v>
      </c>
      <c r="AY811" s="231" t="s">
        <v>195</v>
      </c>
    </row>
    <row r="812" spans="2:51" s="13" customFormat="1" ht="13.5">
      <c r="B812" s="232"/>
      <c r="C812" s="233"/>
      <c r="D812" s="245" t="s">
        <v>207</v>
      </c>
      <c r="E812" s="256" t="s">
        <v>21</v>
      </c>
      <c r="F812" s="257" t="s">
        <v>1686</v>
      </c>
      <c r="G812" s="233"/>
      <c r="H812" s="258">
        <v>6970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AT812" s="242" t="s">
        <v>207</v>
      </c>
      <c r="AU812" s="242" t="s">
        <v>79</v>
      </c>
      <c r="AV812" s="13" t="s">
        <v>79</v>
      </c>
      <c r="AW812" s="13" t="s">
        <v>33</v>
      </c>
      <c r="AX812" s="13" t="s">
        <v>77</v>
      </c>
      <c r="AY812" s="242" t="s">
        <v>195</v>
      </c>
    </row>
    <row r="813" spans="2:65" s="1" customFormat="1" ht="22.5" customHeight="1">
      <c r="B813" s="42"/>
      <c r="C813" s="206" t="s">
        <v>1687</v>
      </c>
      <c r="D813" s="206" t="s">
        <v>198</v>
      </c>
      <c r="E813" s="207" t="s">
        <v>1688</v>
      </c>
      <c r="F813" s="208" t="s">
        <v>1689</v>
      </c>
      <c r="G813" s="209" t="s">
        <v>250</v>
      </c>
      <c r="H813" s="210">
        <v>26.599</v>
      </c>
      <c r="I813" s="211"/>
      <c r="J813" s="212">
        <f>ROUND(I813*H813,2)</f>
        <v>0</v>
      </c>
      <c r="K813" s="208" t="s">
        <v>21</v>
      </c>
      <c r="L813" s="62"/>
      <c r="M813" s="213" t="s">
        <v>21</v>
      </c>
      <c r="N813" s="214" t="s">
        <v>41</v>
      </c>
      <c r="O813" s="43"/>
      <c r="P813" s="215">
        <f>O813*H813</f>
        <v>0</v>
      </c>
      <c r="Q813" s="215">
        <v>0</v>
      </c>
      <c r="R813" s="215">
        <f>Q813*H813</f>
        <v>0</v>
      </c>
      <c r="S813" s="215">
        <v>0</v>
      </c>
      <c r="T813" s="216">
        <f>S813*H813</f>
        <v>0</v>
      </c>
      <c r="AR813" s="25" t="s">
        <v>301</v>
      </c>
      <c r="AT813" s="25" t="s">
        <v>198</v>
      </c>
      <c r="AU813" s="25" t="s">
        <v>79</v>
      </c>
      <c r="AY813" s="25" t="s">
        <v>195</v>
      </c>
      <c r="BE813" s="217">
        <f>IF(N813="základní",J813,0)</f>
        <v>0</v>
      </c>
      <c r="BF813" s="217">
        <f>IF(N813="snížená",J813,0)</f>
        <v>0</v>
      </c>
      <c r="BG813" s="217">
        <f>IF(N813="zákl. přenesená",J813,0)</f>
        <v>0</v>
      </c>
      <c r="BH813" s="217">
        <f>IF(N813="sníž. přenesená",J813,0)</f>
        <v>0</v>
      </c>
      <c r="BI813" s="217">
        <f>IF(N813="nulová",J813,0)</f>
        <v>0</v>
      </c>
      <c r="BJ813" s="25" t="s">
        <v>77</v>
      </c>
      <c r="BK813" s="217">
        <f>ROUND(I813*H813,2)</f>
        <v>0</v>
      </c>
      <c r="BL813" s="25" t="s">
        <v>301</v>
      </c>
      <c r="BM813" s="25" t="s">
        <v>1690</v>
      </c>
    </row>
    <row r="814" spans="2:47" s="1" customFormat="1" ht="13.5">
      <c r="B814" s="42"/>
      <c r="C814" s="64"/>
      <c r="D814" s="218" t="s">
        <v>205</v>
      </c>
      <c r="E814" s="64"/>
      <c r="F814" s="219" t="s">
        <v>1689</v>
      </c>
      <c r="G814" s="64"/>
      <c r="H814" s="64"/>
      <c r="I814" s="174"/>
      <c r="J814" s="64"/>
      <c r="K814" s="64"/>
      <c r="L814" s="62"/>
      <c r="M814" s="220"/>
      <c r="N814" s="43"/>
      <c r="O814" s="43"/>
      <c r="P814" s="43"/>
      <c r="Q814" s="43"/>
      <c r="R814" s="43"/>
      <c r="S814" s="43"/>
      <c r="T814" s="79"/>
      <c r="AT814" s="25" t="s">
        <v>205</v>
      </c>
      <c r="AU814" s="25" t="s">
        <v>79</v>
      </c>
    </row>
    <row r="815" spans="2:51" s="12" customFormat="1" ht="13.5">
      <c r="B815" s="221"/>
      <c r="C815" s="222"/>
      <c r="D815" s="218" t="s">
        <v>207</v>
      </c>
      <c r="E815" s="223" t="s">
        <v>21</v>
      </c>
      <c r="F815" s="224" t="s">
        <v>519</v>
      </c>
      <c r="G815" s="222"/>
      <c r="H815" s="225" t="s">
        <v>21</v>
      </c>
      <c r="I815" s="226"/>
      <c r="J815" s="222"/>
      <c r="K815" s="222"/>
      <c r="L815" s="227"/>
      <c r="M815" s="228"/>
      <c r="N815" s="229"/>
      <c r="O815" s="229"/>
      <c r="P815" s="229"/>
      <c r="Q815" s="229"/>
      <c r="R815" s="229"/>
      <c r="S815" s="229"/>
      <c r="T815" s="230"/>
      <c r="AT815" s="231" t="s">
        <v>207</v>
      </c>
      <c r="AU815" s="231" t="s">
        <v>79</v>
      </c>
      <c r="AV815" s="12" t="s">
        <v>77</v>
      </c>
      <c r="AW815" s="12" t="s">
        <v>33</v>
      </c>
      <c r="AX815" s="12" t="s">
        <v>70</v>
      </c>
      <c r="AY815" s="231" t="s">
        <v>195</v>
      </c>
    </row>
    <row r="816" spans="2:51" s="13" customFormat="1" ht="13.5">
      <c r="B816" s="232"/>
      <c r="C816" s="233"/>
      <c r="D816" s="218" t="s">
        <v>207</v>
      </c>
      <c r="E816" s="234" t="s">
        <v>21</v>
      </c>
      <c r="F816" s="235" t="s">
        <v>1691</v>
      </c>
      <c r="G816" s="233"/>
      <c r="H816" s="236">
        <v>1.901</v>
      </c>
      <c r="I816" s="237"/>
      <c r="J816" s="233"/>
      <c r="K816" s="233"/>
      <c r="L816" s="238"/>
      <c r="M816" s="239"/>
      <c r="N816" s="240"/>
      <c r="O816" s="240"/>
      <c r="P816" s="240"/>
      <c r="Q816" s="240"/>
      <c r="R816" s="240"/>
      <c r="S816" s="240"/>
      <c r="T816" s="241"/>
      <c r="AT816" s="242" t="s">
        <v>207</v>
      </c>
      <c r="AU816" s="242" t="s">
        <v>79</v>
      </c>
      <c r="AV816" s="13" t="s">
        <v>79</v>
      </c>
      <c r="AW816" s="13" t="s">
        <v>33</v>
      </c>
      <c r="AX816" s="13" t="s">
        <v>70</v>
      </c>
      <c r="AY816" s="242" t="s">
        <v>195</v>
      </c>
    </row>
    <row r="817" spans="2:51" s="13" customFormat="1" ht="13.5">
      <c r="B817" s="232"/>
      <c r="C817" s="233"/>
      <c r="D817" s="218" t="s">
        <v>207</v>
      </c>
      <c r="E817" s="234" t="s">
        <v>21</v>
      </c>
      <c r="F817" s="235" t="s">
        <v>1692</v>
      </c>
      <c r="G817" s="233"/>
      <c r="H817" s="236">
        <v>8.96</v>
      </c>
      <c r="I817" s="237"/>
      <c r="J817" s="233"/>
      <c r="K817" s="233"/>
      <c r="L817" s="238"/>
      <c r="M817" s="239"/>
      <c r="N817" s="240"/>
      <c r="O817" s="240"/>
      <c r="P817" s="240"/>
      <c r="Q817" s="240"/>
      <c r="R817" s="240"/>
      <c r="S817" s="240"/>
      <c r="T817" s="241"/>
      <c r="AT817" s="242" t="s">
        <v>207</v>
      </c>
      <c r="AU817" s="242" t="s">
        <v>79</v>
      </c>
      <c r="AV817" s="13" t="s">
        <v>79</v>
      </c>
      <c r="AW817" s="13" t="s">
        <v>33</v>
      </c>
      <c r="AX817" s="13" t="s">
        <v>70</v>
      </c>
      <c r="AY817" s="242" t="s">
        <v>195</v>
      </c>
    </row>
    <row r="818" spans="2:51" s="13" customFormat="1" ht="13.5">
      <c r="B818" s="232"/>
      <c r="C818" s="233"/>
      <c r="D818" s="218" t="s">
        <v>207</v>
      </c>
      <c r="E818" s="234" t="s">
        <v>21</v>
      </c>
      <c r="F818" s="235" t="s">
        <v>1693</v>
      </c>
      <c r="G818" s="233"/>
      <c r="H818" s="236">
        <v>2.825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AT818" s="242" t="s">
        <v>207</v>
      </c>
      <c r="AU818" s="242" t="s">
        <v>79</v>
      </c>
      <c r="AV818" s="13" t="s">
        <v>79</v>
      </c>
      <c r="AW818" s="13" t="s">
        <v>33</v>
      </c>
      <c r="AX818" s="13" t="s">
        <v>70</v>
      </c>
      <c r="AY818" s="242" t="s">
        <v>195</v>
      </c>
    </row>
    <row r="819" spans="2:51" s="13" customFormat="1" ht="13.5">
      <c r="B819" s="232"/>
      <c r="C819" s="233"/>
      <c r="D819" s="218" t="s">
        <v>207</v>
      </c>
      <c r="E819" s="234" t="s">
        <v>21</v>
      </c>
      <c r="F819" s="235" t="s">
        <v>1694</v>
      </c>
      <c r="G819" s="233"/>
      <c r="H819" s="236">
        <v>4.439</v>
      </c>
      <c r="I819" s="237"/>
      <c r="J819" s="233"/>
      <c r="K819" s="233"/>
      <c r="L819" s="238"/>
      <c r="M819" s="239"/>
      <c r="N819" s="240"/>
      <c r="O819" s="240"/>
      <c r="P819" s="240"/>
      <c r="Q819" s="240"/>
      <c r="R819" s="240"/>
      <c r="S819" s="240"/>
      <c r="T819" s="241"/>
      <c r="AT819" s="242" t="s">
        <v>207</v>
      </c>
      <c r="AU819" s="242" t="s">
        <v>79</v>
      </c>
      <c r="AV819" s="13" t="s">
        <v>79</v>
      </c>
      <c r="AW819" s="13" t="s">
        <v>33</v>
      </c>
      <c r="AX819" s="13" t="s">
        <v>70</v>
      </c>
      <c r="AY819" s="242" t="s">
        <v>195</v>
      </c>
    </row>
    <row r="820" spans="2:51" s="13" customFormat="1" ht="13.5">
      <c r="B820" s="232"/>
      <c r="C820" s="233"/>
      <c r="D820" s="218" t="s">
        <v>207</v>
      </c>
      <c r="E820" s="234" t="s">
        <v>21</v>
      </c>
      <c r="F820" s="235" t="s">
        <v>1695</v>
      </c>
      <c r="G820" s="233"/>
      <c r="H820" s="236">
        <v>8.474</v>
      </c>
      <c r="I820" s="237"/>
      <c r="J820" s="233"/>
      <c r="K820" s="233"/>
      <c r="L820" s="238"/>
      <c r="M820" s="239"/>
      <c r="N820" s="240"/>
      <c r="O820" s="240"/>
      <c r="P820" s="240"/>
      <c r="Q820" s="240"/>
      <c r="R820" s="240"/>
      <c r="S820" s="240"/>
      <c r="T820" s="241"/>
      <c r="AT820" s="242" t="s">
        <v>207</v>
      </c>
      <c r="AU820" s="242" t="s">
        <v>79</v>
      </c>
      <c r="AV820" s="13" t="s">
        <v>79</v>
      </c>
      <c r="AW820" s="13" t="s">
        <v>33</v>
      </c>
      <c r="AX820" s="13" t="s">
        <v>70</v>
      </c>
      <c r="AY820" s="242" t="s">
        <v>195</v>
      </c>
    </row>
    <row r="821" spans="2:51" s="14" customFormat="1" ht="13.5">
      <c r="B821" s="243"/>
      <c r="C821" s="244"/>
      <c r="D821" s="245" t="s">
        <v>207</v>
      </c>
      <c r="E821" s="246" t="s">
        <v>21</v>
      </c>
      <c r="F821" s="247" t="s">
        <v>211</v>
      </c>
      <c r="G821" s="244"/>
      <c r="H821" s="248">
        <v>26.599</v>
      </c>
      <c r="I821" s="249"/>
      <c r="J821" s="244"/>
      <c r="K821" s="244"/>
      <c r="L821" s="250"/>
      <c r="M821" s="251"/>
      <c r="N821" s="252"/>
      <c r="O821" s="252"/>
      <c r="P821" s="252"/>
      <c r="Q821" s="252"/>
      <c r="R821" s="252"/>
      <c r="S821" s="252"/>
      <c r="T821" s="253"/>
      <c r="AT821" s="254" t="s">
        <v>207</v>
      </c>
      <c r="AU821" s="254" t="s">
        <v>79</v>
      </c>
      <c r="AV821" s="14" t="s">
        <v>203</v>
      </c>
      <c r="AW821" s="14" t="s">
        <v>33</v>
      </c>
      <c r="AX821" s="14" t="s">
        <v>77</v>
      </c>
      <c r="AY821" s="254" t="s">
        <v>195</v>
      </c>
    </row>
    <row r="822" spans="2:65" s="1" customFormat="1" ht="22.5" customHeight="1">
      <c r="B822" s="42"/>
      <c r="C822" s="206" t="s">
        <v>1696</v>
      </c>
      <c r="D822" s="206" t="s">
        <v>198</v>
      </c>
      <c r="E822" s="207" t="s">
        <v>1697</v>
      </c>
      <c r="F822" s="208" t="s">
        <v>1698</v>
      </c>
      <c r="G822" s="209" t="s">
        <v>616</v>
      </c>
      <c r="H822" s="210">
        <v>1</v>
      </c>
      <c r="I822" s="211"/>
      <c r="J822" s="212">
        <f>ROUND(I822*H822,2)</f>
        <v>0</v>
      </c>
      <c r="K822" s="208" t="s">
        <v>21</v>
      </c>
      <c r="L822" s="62"/>
      <c r="M822" s="213" t="s">
        <v>21</v>
      </c>
      <c r="N822" s="214" t="s">
        <v>41</v>
      </c>
      <c r="O822" s="43"/>
      <c r="P822" s="215">
        <f>O822*H822</f>
        <v>0</v>
      </c>
      <c r="Q822" s="215">
        <v>0</v>
      </c>
      <c r="R822" s="215">
        <f>Q822*H822</f>
        <v>0</v>
      </c>
      <c r="S822" s="215">
        <v>0</v>
      </c>
      <c r="T822" s="216">
        <f>S822*H822</f>
        <v>0</v>
      </c>
      <c r="AR822" s="25" t="s">
        <v>301</v>
      </c>
      <c r="AT822" s="25" t="s">
        <v>198</v>
      </c>
      <c r="AU822" s="25" t="s">
        <v>79</v>
      </c>
      <c r="AY822" s="25" t="s">
        <v>195</v>
      </c>
      <c r="BE822" s="217">
        <f>IF(N822="základní",J822,0)</f>
        <v>0</v>
      </c>
      <c r="BF822" s="217">
        <f>IF(N822="snížená",J822,0)</f>
        <v>0</v>
      </c>
      <c r="BG822" s="217">
        <f>IF(N822="zákl. přenesená",J822,0)</f>
        <v>0</v>
      </c>
      <c r="BH822" s="217">
        <f>IF(N822="sníž. přenesená",J822,0)</f>
        <v>0</v>
      </c>
      <c r="BI822" s="217">
        <f>IF(N822="nulová",J822,0)</f>
        <v>0</v>
      </c>
      <c r="BJ822" s="25" t="s">
        <v>77</v>
      </c>
      <c r="BK822" s="217">
        <f>ROUND(I822*H822,2)</f>
        <v>0</v>
      </c>
      <c r="BL822" s="25" t="s">
        <v>301</v>
      </c>
      <c r="BM822" s="25" t="s">
        <v>1699</v>
      </c>
    </row>
    <row r="823" spans="2:47" s="1" customFormat="1" ht="13.5">
      <c r="B823" s="42"/>
      <c r="C823" s="64"/>
      <c r="D823" s="218" t="s">
        <v>205</v>
      </c>
      <c r="E823" s="64"/>
      <c r="F823" s="219" t="s">
        <v>1700</v>
      </c>
      <c r="G823" s="64"/>
      <c r="H823" s="64"/>
      <c r="I823" s="174"/>
      <c r="J823" s="64"/>
      <c r="K823" s="64"/>
      <c r="L823" s="62"/>
      <c r="M823" s="220"/>
      <c r="N823" s="43"/>
      <c r="O823" s="43"/>
      <c r="P823" s="43"/>
      <c r="Q823" s="43"/>
      <c r="R823" s="43"/>
      <c r="S823" s="43"/>
      <c r="T823" s="79"/>
      <c r="AT823" s="25" t="s">
        <v>205</v>
      </c>
      <c r="AU823" s="25" t="s">
        <v>79</v>
      </c>
    </row>
    <row r="824" spans="2:51" s="12" customFormat="1" ht="13.5">
      <c r="B824" s="221"/>
      <c r="C824" s="222"/>
      <c r="D824" s="218" t="s">
        <v>207</v>
      </c>
      <c r="E824" s="223" t="s">
        <v>21</v>
      </c>
      <c r="F824" s="224" t="s">
        <v>519</v>
      </c>
      <c r="G824" s="222"/>
      <c r="H824" s="225" t="s">
        <v>21</v>
      </c>
      <c r="I824" s="226"/>
      <c r="J824" s="222"/>
      <c r="K824" s="222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207</v>
      </c>
      <c r="AU824" s="231" t="s">
        <v>79</v>
      </c>
      <c r="AV824" s="12" t="s">
        <v>77</v>
      </c>
      <c r="AW824" s="12" t="s">
        <v>33</v>
      </c>
      <c r="AX824" s="12" t="s">
        <v>70</v>
      </c>
      <c r="AY824" s="231" t="s">
        <v>195</v>
      </c>
    </row>
    <row r="825" spans="2:51" s="13" customFormat="1" ht="13.5">
      <c r="B825" s="232"/>
      <c r="C825" s="233"/>
      <c r="D825" s="245" t="s">
        <v>207</v>
      </c>
      <c r="E825" s="256" t="s">
        <v>21</v>
      </c>
      <c r="F825" s="257" t="s">
        <v>1701</v>
      </c>
      <c r="G825" s="233"/>
      <c r="H825" s="258">
        <v>1</v>
      </c>
      <c r="I825" s="237"/>
      <c r="J825" s="233"/>
      <c r="K825" s="233"/>
      <c r="L825" s="238"/>
      <c r="M825" s="239"/>
      <c r="N825" s="240"/>
      <c r="O825" s="240"/>
      <c r="P825" s="240"/>
      <c r="Q825" s="240"/>
      <c r="R825" s="240"/>
      <c r="S825" s="240"/>
      <c r="T825" s="241"/>
      <c r="AT825" s="242" t="s">
        <v>207</v>
      </c>
      <c r="AU825" s="242" t="s">
        <v>79</v>
      </c>
      <c r="AV825" s="13" t="s">
        <v>79</v>
      </c>
      <c r="AW825" s="13" t="s">
        <v>33</v>
      </c>
      <c r="AX825" s="13" t="s">
        <v>77</v>
      </c>
      <c r="AY825" s="242" t="s">
        <v>195</v>
      </c>
    </row>
    <row r="826" spans="2:65" s="1" customFormat="1" ht="22.5" customHeight="1">
      <c r="B826" s="42"/>
      <c r="C826" s="206" t="s">
        <v>1702</v>
      </c>
      <c r="D826" s="206" t="s">
        <v>198</v>
      </c>
      <c r="E826" s="207" t="s">
        <v>1703</v>
      </c>
      <c r="F826" s="208" t="s">
        <v>1704</v>
      </c>
      <c r="G826" s="209" t="s">
        <v>214</v>
      </c>
      <c r="H826" s="210">
        <v>6</v>
      </c>
      <c r="I826" s="211"/>
      <c r="J826" s="212">
        <f>ROUND(I826*H826,2)</f>
        <v>0</v>
      </c>
      <c r="K826" s="208" t="s">
        <v>21</v>
      </c>
      <c r="L826" s="62"/>
      <c r="M826" s="213" t="s">
        <v>21</v>
      </c>
      <c r="N826" s="214" t="s">
        <v>41</v>
      </c>
      <c r="O826" s="43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301</v>
      </c>
      <c r="AT826" s="25" t="s">
        <v>198</v>
      </c>
      <c r="AU826" s="25" t="s">
        <v>79</v>
      </c>
      <c r="AY826" s="25" t="s">
        <v>195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77</v>
      </c>
      <c r="BK826" s="217">
        <f>ROUND(I826*H826,2)</f>
        <v>0</v>
      </c>
      <c r="BL826" s="25" t="s">
        <v>301</v>
      </c>
      <c r="BM826" s="25" t="s">
        <v>1705</v>
      </c>
    </row>
    <row r="827" spans="2:47" s="1" customFormat="1" ht="13.5">
      <c r="B827" s="42"/>
      <c r="C827" s="64"/>
      <c r="D827" s="218" t="s">
        <v>205</v>
      </c>
      <c r="E827" s="64"/>
      <c r="F827" s="219" t="s">
        <v>1704</v>
      </c>
      <c r="G827" s="64"/>
      <c r="H827" s="64"/>
      <c r="I827" s="174"/>
      <c r="J827" s="64"/>
      <c r="K827" s="64"/>
      <c r="L827" s="62"/>
      <c r="M827" s="220"/>
      <c r="N827" s="43"/>
      <c r="O827" s="43"/>
      <c r="P827" s="43"/>
      <c r="Q827" s="43"/>
      <c r="R827" s="43"/>
      <c r="S827" s="43"/>
      <c r="T827" s="79"/>
      <c r="AT827" s="25" t="s">
        <v>205</v>
      </c>
      <c r="AU827" s="25" t="s">
        <v>79</v>
      </c>
    </row>
    <row r="828" spans="2:51" s="12" customFormat="1" ht="13.5">
      <c r="B828" s="221"/>
      <c r="C828" s="222"/>
      <c r="D828" s="218" t="s">
        <v>207</v>
      </c>
      <c r="E828" s="223" t="s">
        <v>21</v>
      </c>
      <c r="F828" s="224" t="s">
        <v>519</v>
      </c>
      <c r="G828" s="222"/>
      <c r="H828" s="225" t="s">
        <v>21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AT828" s="231" t="s">
        <v>207</v>
      </c>
      <c r="AU828" s="231" t="s">
        <v>79</v>
      </c>
      <c r="AV828" s="12" t="s">
        <v>77</v>
      </c>
      <c r="AW828" s="12" t="s">
        <v>33</v>
      </c>
      <c r="AX828" s="12" t="s">
        <v>70</v>
      </c>
      <c r="AY828" s="231" t="s">
        <v>195</v>
      </c>
    </row>
    <row r="829" spans="2:51" s="13" customFormat="1" ht="13.5">
      <c r="B829" s="232"/>
      <c r="C829" s="233"/>
      <c r="D829" s="245" t="s">
        <v>207</v>
      </c>
      <c r="E829" s="256" t="s">
        <v>21</v>
      </c>
      <c r="F829" s="257" t="s">
        <v>1706</v>
      </c>
      <c r="G829" s="233"/>
      <c r="H829" s="258">
        <v>6</v>
      </c>
      <c r="I829" s="237"/>
      <c r="J829" s="233"/>
      <c r="K829" s="233"/>
      <c r="L829" s="238"/>
      <c r="M829" s="239"/>
      <c r="N829" s="240"/>
      <c r="O829" s="240"/>
      <c r="P829" s="240"/>
      <c r="Q829" s="240"/>
      <c r="R829" s="240"/>
      <c r="S829" s="240"/>
      <c r="T829" s="241"/>
      <c r="AT829" s="242" t="s">
        <v>207</v>
      </c>
      <c r="AU829" s="242" t="s">
        <v>79</v>
      </c>
      <c r="AV829" s="13" t="s">
        <v>79</v>
      </c>
      <c r="AW829" s="13" t="s">
        <v>33</v>
      </c>
      <c r="AX829" s="13" t="s">
        <v>77</v>
      </c>
      <c r="AY829" s="242" t="s">
        <v>195</v>
      </c>
    </row>
    <row r="830" spans="2:65" s="1" customFormat="1" ht="22.5" customHeight="1">
      <c r="B830" s="42"/>
      <c r="C830" s="206" t="s">
        <v>1707</v>
      </c>
      <c r="D830" s="206" t="s">
        <v>198</v>
      </c>
      <c r="E830" s="207" t="s">
        <v>1708</v>
      </c>
      <c r="F830" s="208" t="s">
        <v>1709</v>
      </c>
      <c r="G830" s="209" t="s">
        <v>214</v>
      </c>
      <c r="H830" s="210">
        <v>11</v>
      </c>
      <c r="I830" s="211"/>
      <c r="J830" s="212">
        <f>ROUND(I830*H830,2)</f>
        <v>0</v>
      </c>
      <c r="K830" s="208" t="s">
        <v>21</v>
      </c>
      <c r="L830" s="62"/>
      <c r="M830" s="213" t="s">
        <v>21</v>
      </c>
      <c r="N830" s="214" t="s">
        <v>41</v>
      </c>
      <c r="O830" s="43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301</v>
      </c>
      <c r="AT830" s="25" t="s">
        <v>198</v>
      </c>
      <c r="AU830" s="25" t="s">
        <v>79</v>
      </c>
      <c r="AY830" s="25" t="s">
        <v>195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77</v>
      </c>
      <c r="BK830" s="217">
        <f>ROUND(I830*H830,2)</f>
        <v>0</v>
      </c>
      <c r="BL830" s="25" t="s">
        <v>301</v>
      </c>
      <c r="BM830" s="25" t="s">
        <v>1710</v>
      </c>
    </row>
    <row r="831" spans="2:47" s="1" customFormat="1" ht="13.5">
      <c r="B831" s="42"/>
      <c r="C831" s="64"/>
      <c r="D831" s="218" t="s">
        <v>205</v>
      </c>
      <c r="E831" s="64"/>
      <c r="F831" s="219" t="s">
        <v>1711</v>
      </c>
      <c r="G831" s="64"/>
      <c r="H831" s="64"/>
      <c r="I831" s="174"/>
      <c r="J831" s="64"/>
      <c r="K831" s="64"/>
      <c r="L831" s="62"/>
      <c r="M831" s="220"/>
      <c r="N831" s="43"/>
      <c r="O831" s="43"/>
      <c r="P831" s="43"/>
      <c r="Q831" s="43"/>
      <c r="R831" s="43"/>
      <c r="S831" s="43"/>
      <c r="T831" s="79"/>
      <c r="AT831" s="25" t="s">
        <v>205</v>
      </c>
      <c r="AU831" s="25" t="s">
        <v>79</v>
      </c>
    </row>
    <row r="832" spans="2:51" s="12" customFormat="1" ht="13.5">
      <c r="B832" s="221"/>
      <c r="C832" s="222"/>
      <c r="D832" s="218" t="s">
        <v>207</v>
      </c>
      <c r="E832" s="223" t="s">
        <v>21</v>
      </c>
      <c r="F832" s="224" t="s">
        <v>1712</v>
      </c>
      <c r="G832" s="222"/>
      <c r="H832" s="225" t="s">
        <v>21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AT832" s="231" t="s">
        <v>207</v>
      </c>
      <c r="AU832" s="231" t="s">
        <v>79</v>
      </c>
      <c r="AV832" s="12" t="s">
        <v>77</v>
      </c>
      <c r="AW832" s="12" t="s">
        <v>33</v>
      </c>
      <c r="AX832" s="12" t="s">
        <v>70</v>
      </c>
      <c r="AY832" s="231" t="s">
        <v>195</v>
      </c>
    </row>
    <row r="833" spans="2:51" s="13" customFormat="1" ht="13.5">
      <c r="B833" s="232"/>
      <c r="C833" s="233"/>
      <c r="D833" s="245" t="s">
        <v>207</v>
      </c>
      <c r="E833" s="256" t="s">
        <v>21</v>
      </c>
      <c r="F833" s="257" t="s">
        <v>1713</v>
      </c>
      <c r="G833" s="233"/>
      <c r="H833" s="258">
        <v>11</v>
      </c>
      <c r="I833" s="237"/>
      <c r="J833" s="233"/>
      <c r="K833" s="233"/>
      <c r="L833" s="238"/>
      <c r="M833" s="239"/>
      <c r="N833" s="240"/>
      <c r="O833" s="240"/>
      <c r="P833" s="240"/>
      <c r="Q833" s="240"/>
      <c r="R833" s="240"/>
      <c r="S833" s="240"/>
      <c r="T833" s="241"/>
      <c r="AT833" s="242" t="s">
        <v>207</v>
      </c>
      <c r="AU833" s="242" t="s">
        <v>79</v>
      </c>
      <c r="AV833" s="13" t="s">
        <v>79</v>
      </c>
      <c r="AW833" s="13" t="s">
        <v>33</v>
      </c>
      <c r="AX833" s="13" t="s">
        <v>77</v>
      </c>
      <c r="AY833" s="242" t="s">
        <v>195</v>
      </c>
    </row>
    <row r="834" spans="2:65" s="1" customFormat="1" ht="22.5" customHeight="1">
      <c r="B834" s="42"/>
      <c r="C834" s="206" t="s">
        <v>1714</v>
      </c>
      <c r="D834" s="206" t="s">
        <v>198</v>
      </c>
      <c r="E834" s="207" t="s">
        <v>1715</v>
      </c>
      <c r="F834" s="208" t="s">
        <v>1716</v>
      </c>
      <c r="G834" s="209" t="s">
        <v>214</v>
      </c>
      <c r="H834" s="210">
        <v>3</v>
      </c>
      <c r="I834" s="211"/>
      <c r="J834" s="212">
        <f>ROUND(I834*H834,2)</f>
        <v>0</v>
      </c>
      <c r="K834" s="208" t="s">
        <v>21</v>
      </c>
      <c r="L834" s="62"/>
      <c r="M834" s="213" t="s">
        <v>21</v>
      </c>
      <c r="N834" s="214" t="s">
        <v>41</v>
      </c>
      <c r="O834" s="43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301</v>
      </c>
      <c r="AT834" s="25" t="s">
        <v>198</v>
      </c>
      <c r="AU834" s="25" t="s">
        <v>79</v>
      </c>
      <c r="AY834" s="25" t="s">
        <v>195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77</v>
      </c>
      <c r="BK834" s="217">
        <f>ROUND(I834*H834,2)</f>
        <v>0</v>
      </c>
      <c r="BL834" s="25" t="s">
        <v>301</v>
      </c>
      <c r="BM834" s="25" t="s">
        <v>1717</v>
      </c>
    </row>
    <row r="835" spans="2:47" s="1" customFormat="1" ht="13.5">
      <c r="B835" s="42"/>
      <c r="C835" s="64"/>
      <c r="D835" s="218" t="s">
        <v>205</v>
      </c>
      <c r="E835" s="64"/>
      <c r="F835" s="219" t="s">
        <v>1718</v>
      </c>
      <c r="G835" s="64"/>
      <c r="H835" s="64"/>
      <c r="I835" s="174"/>
      <c r="J835" s="64"/>
      <c r="K835" s="64"/>
      <c r="L835" s="62"/>
      <c r="M835" s="220"/>
      <c r="N835" s="43"/>
      <c r="O835" s="43"/>
      <c r="P835" s="43"/>
      <c r="Q835" s="43"/>
      <c r="R835" s="43"/>
      <c r="S835" s="43"/>
      <c r="T835" s="79"/>
      <c r="AT835" s="25" t="s">
        <v>205</v>
      </c>
      <c r="AU835" s="25" t="s">
        <v>79</v>
      </c>
    </row>
    <row r="836" spans="2:51" s="12" customFormat="1" ht="13.5">
      <c r="B836" s="221"/>
      <c r="C836" s="222"/>
      <c r="D836" s="218" t="s">
        <v>207</v>
      </c>
      <c r="E836" s="223" t="s">
        <v>21</v>
      </c>
      <c r="F836" s="224" t="s">
        <v>1712</v>
      </c>
      <c r="G836" s="222"/>
      <c r="H836" s="225" t="s">
        <v>21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AT836" s="231" t="s">
        <v>207</v>
      </c>
      <c r="AU836" s="231" t="s">
        <v>79</v>
      </c>
      <c r="AV836" s="12" t="s">
        <v>77</v>
      </c>
      <c r="AW836" s="12" t="s">
        <v>33</v>
      </c>
      <c r="AX836" s="12" t="s">
        <v>70</v>
      </c>
      <c r="AY836" s="231" t="s">
        <v>195</v>
      </c>
    </row>
    <row r="837" spans="2:51" s="13" customFormat="1" ht="13.5">
      <c r="B837" s="232"/>
      <c r="C837" s="233"/>
      <c r="D837" s="245" t="s">
        <v>207</v>
      </c>
      <c r="E837" s="256" t="s">
        <v>21</v>
      </c>
      <c r="F837" s="257" t="s">
        <v>1719</v>
      </c>
      <c r="G837" s="233"/>
      <c r="H837" s="258">
        <v>3</v>
      </c>
      <c r="I837" s="237"/>
      <c r="J837" s="233"/>
      <c r="K837" s="233"/>
      <c r="L837" s="238"/>
      <c r="M837" s="239"/>
      <c r="N837" s="240"/>
      <c r="O837" s="240"/>
      <c r="P837" s="240"/>
      <c r="Q837" s="240"/>
      <c r="R837" s="240"/>
      <c r="S837" s="240"/>
      <c r="T837" s="241"/>
      <c r="AT837" s="242" t="s">
        <v>207</v>
      </c>
      <c r="AU837" s="242" t="s">
        <v>79</v>
      </c>
      <c r="AV837" s="13" t="s">
        <v>79</v>
      </c>
      <c r="AW837" s="13" t="s">
        <v>33</v>
      </c>
      <c r="AX837" s="13" t="s">
        <v>77</v>
      </c>
      <c r="AY837" s="242" t="s">
        <v>195</v>
      </c>
    </row>
    <row r="838" spans="2:65" s="1" customFormat="1" ht="22.5" customHeight="1">
      <c r="B838" s="42"/>
      <c r="C838" s="206" t="s">
        <v>1720</v>
      </c>
      <c r="D838" s="206" t="s">
        <v>198</v>
      </c>
      <c r="E838" s="207" t="s">
        <v>1721</v>
      </c>
      <c r="F838" s="208" t="s">
        <v>1722</v>
      </c>
      <c r="G838" s="209" t="s">
        <v>214</v>
      </c>
      <c r="H838" s="210">
        <v>22</v>
      </c>
      <c r="I838" s="211"/>
      <c r="J838" s="212">
        <f>ROUND(I838*H838,2)</f>
        <v>0</v>
      </c>
      <c r="K838" s="208" t="s">
        <v>21</v>
      </c>
      <c r="L838" s="62"/>
      <c r="M838" s="213" t="s">
        <v>21</v>
      </c>
      <c r="N838" s="214" t="s">
        <v>41</v>
      </c>
      <c r="O838" s="43"/>
      <c r="P838" s="215">
        <f>O838*H838</f>
        <v>0</v>
      </c>
      <c r="Q838" s="215">
        <v>0</v>
      </c>
      <c r="R838" s="215">
        <f>Q838*H838</f>
        <v>0</v>
      </c>
      <c r="S838" s="215">
        <v>0</v>
      </c>
      <c r="T838" s="216">
        <f>S838*H838</f>
        <v>0</v>
      </c>
      <c r="AR838" s="25" t="s">
        <v>301</v>
      </c>
      <c r="AT838" s="25" t="s">
        <v>198</v>
      </c>
      <c r="AU838" s="25" t="s">
        <v>79</v>
      </c>
      <c r="AY838" s="25" t="s">
        <v>195</v>
      </c>
      <c r="BE838" s="217">
        <f>IF(N838="základní",J838,0)</f>
        <v>0</v>
      </c>
      <c r="BF838" s="217">
        <f>IF(N838="snížená",J838,0)</f>
        <v>0</v>
      </c>
      <c r="BG838" s="217">
        <f>IF(N838="zákl. přenesená",J838,0)</f>
        <v>0</v>
      </c>
      <c r="BH838" s="217">
        <f>IF(N838="sníž. přenesená",J838,0)</f>
        <v>0</v>
      </c>
      <c r="BI838" s="217">
        <f>IF(N838="nulová",J838,0)</f>
        <v>0</v>
      </c>
      <c r="BJ838" s="25" t="s">
        <v>77</v>
      </c>
      <c r="BK838" s="217">
        <f>ROUND(I838*H838,2)</f>
        <v>0</v>
      </c>
      <c r="BL838" s="25" t="s">
        <v>301</v>
      </c>
      <c r="BM838" s="25" t="s">
        <v>1723</v>
      </c>
    </row>
    <row r="839" spans="2:47" s="1" customFormat="1" ht="13.5">
      <c r="B839" s="42"/>
      <c r="C839" s="64"/>
      <c r="D839" s="218" t="s">
        <v>205</v>
      </c>
      <c r="E839" s="64"/>
      <c r="F839" s="219" t="s">
        <v>1724</v>
      </c>
      <c r="G839" s="64"/>
      <c r="H839" s="64"/>
      <c r="I839" s="174"/>
      <c r="J839" s="64"/>
      <c r="K839" s="64"/>
      <c r="L839" s="62"/>
      <c r="M839" s="220"/>
      <c r="N839" s="43"/>
      <c r="O839" s="43"/>
      <c r="P839" s="43"/>
      <c r="Q839" s="43"/>
      <c r="R839" s="43"/>
      <c r="S839" s="43"/>
      <c r="T839" s="79"/>
      <c r="AT839" s="25" t="s">
        <v>205</v>
      </c>
      <c r="AU839" s="25" t="s">
        <v>79</v>
      </c>
    </row>
    <row r="840" spans="2:51" s="12" customFormat="1" ht="13.5">
      <c r="B840" s="221"/>
      <c r="C840" s="222"/>
      <c r="D840" s="218" t="s">
        <v>207</v>
      </c>
      <c r="E840" s="223" t="s">
        <v>21</v>
      </c>
      <c r="F840" s="224" t="s">
        <v>1712</v>
      </c>
      <c r="G840" s="222"/>
      <c r="H840" s="225" t="s">
        <v>21</v>
      </c>
      <c r="I840" s="226"/>
      <c r="J840" s="222"/>
      <c r="K840" s="222"/>
      <c r="L840" s="227"/>
      <c r="M840" s="228"/>
      <c r="N840" s="229"/>
      <c r="O840" s="229"/>
      <c r="P840" s="229"/>
      <c r="Q840" s="229"/>
      <c r="R840" s="229"/>
      <c r="S840" s="229"/>
      <c r="T840" s="230"/>
      <c r="AT840" s="231" t="s">
        <v>207</v>
      </c>
      <c r="AU840" s="231" t="s">
        <v>79</v>
      </c>
      <c r="AV840" s="12" t="s">
        <v>77</v>
      </c>
      <c r="AW840" s="12" t="s">
        <v>33</v>
      </c>
      <c r="AX840" s="12" t="s">
        <v>70</v>
      </c>
      <c r="AY840" s="231" t="s">
        <v>195</v>
      </c>
    </row>
    <row r="841" spans="2:51" s="13" customFormat="1" ht="13.5">
      <c r="B841" s="232"/>
      <c r="C841" s="233"/>
      <c r="D841" s="245" t="s">
        <v>207</v>
      </c>
      <c r="E841" s="256" t="s">
        <v>21</v>
      </c>
      <c r="F841" s="257" t="s">
        <v>1725</v>
      </c>
      <c r="G841" s="233"/>
      <c r="H841" s="258">
        <v>22</v>
      </c>
      <c r="I841" s="237"/>
      <c r="J841" s="233"/>
      <c r="K841" s="233"/>
      <c r="L841" s="238"/>
      <c r="M841" s="239"/>
      <c r="N841" s="240"/>
      <c r="O841" s="240"/>
      <c r="P841" s="240"/>
      <c r="Q841" s="240"/>
      <c r="R841" s="240"/>
      <c r="S841" s="240"/>
      <c r="T841" s="241"/>
      <c r="AT841" s="242" t="s">
        <v>207</v>
      </c>
      <c r="AU841" s="242" t="s">
        <v>79</v>
      </c>
      <c r="AV841" s="13" t="s">
        <v>79</v>
      </c>
      <c r="AW841" s="13" t="s">
        <v>33</v>
      </c>
      <c r="AX841" s="13" t="s">
        <v>77</v>
      </c>
      <c r="AY841" s="242" t="s">
        <v>195</v>
      </c>
    </row>
    <row r="842" spans="2:65" s="1" customFormat="1" ht="22.5" customHeight="1">
      <c r="B842" s="42"/>
      <c r="C842" s="206" t="s">
        <v>1726</v>
      </c>
      <c r="D842" s="206" t="s">
        <v>198</v>
      </c>
      <c r="E842" s="207" t="s">
        <v>1727</v>
      </c>
      <c r="F842" s="208" t="s">
        <v>1728</v>
      </c>
      <c r="G842" s="209" t="s">
        <v>214</v>
      </c>
      <c r="H842" s="210">
        <v>1</v>
      </c>
      <c r="I842" s="211"/>
      <c r="J842" s="212">
        <f>ROUND(I842*H842,2)</f>
        <v>0</v>
      </c>
      <c r="K842" s="208" t="s">
        <v>21</v>
      </c>
      <c r="L842" s="62"/>
      <c r="M842" s="213" t="s">
        <v>21</v>
      </c>
      <c r="N842" s="214" t="s">
        <v>41</v>
      </c>
      <c r="O842" s="43"/>
      <c r="P842" s="215">
        <f>O842*H842</f>
        <v>0</v>
      </c>
      <c r="Q842" s="215">
        <v>0</v>
      </c>
      <c r="R842" s="215">
        <f>Q842*H842</f>
        <v>0</v>
      </c>
      <c r="S842" s="215">
        <v>0</v>
      </c>
      <c r="T842" s="216">
        <f>S842*H842</f>
        <v>0</v>
      </c>
      <c r="AR842" s="25" t="s">
        <v>203</v>
      </c>
      <c r="AT842" s="25" t="s">
        <v>198</v>
      </c>
      <c r="AU842" s="25" t="s">
        <v>79</v>
      </c>
      <c r="AY842" s="25" t="s">
        <v>195</v>
      </c>
      <c r="BE842" s="217">
        <f>IF(N842="základní",J842,0)</f>
        <v>0</v>
      </c>
      <c r="BF842" s="217">
        <f>IF(N842="snížená",J842,0)</f>
        <v>0</v>
      </c>
      <c r="BG842" s="217">
        <f>IF(N842="zákl. přenesená",J842,0)</f>
        <v>0</v>
      </c>
      <c r="BH842" s="217">
        <f>IF(N842="sníž. přenesená",J842,0)</f>
        <v>0</v>
      </c>
      <c r="BI842" s="217">
        <f>IF(N842="nulová",J842,0)</f>
        <v>0</v>
      </c>
      <c r="BJ842" s="25" t="s">
        <v>77</v>
      </c>
      <c r="BK842" s="217">
        <f>ROUND(I842*H842,2)</f>
        <v>0</v>
      </c>
      <c r="BL842" s="25" t="s">
        <v>203</v>
      </c>
      <c r="BM842" s="25" t="s">
        <v>1729</v>
      </c>
    </row>
    <row r="843" spans="2:47" s="1" customFormat="1" ht="13.5">
      <c r="B843" s="42"/>
      <c r="C843" s="64"/>
      <c r="D843" s="218" t="s">
        <v>205</v>
      </c>
      <c r="E843" s="64"/>
      <c r="F843" s="219" t="s">
        <v>1730</v>
      </c>
      <c r="G843" s="64"/>
      <c r="H843" s="64"/>
      <c r="I843" s="174"/>
      <c r="J843" s="64"/>
      <c r="K843" s="64"/>
      <c r="L843" s="62"/>
      <c r="M843" s="220"/>
      <c r="N843" s="43"/>
      <c r="O843" s="43"/>
      <c r="P843" s="43"/>
      <c r="Q843" s="43"/>
      <c r="R843" s="43"/>
      <c r="S843" s="43"/>
      <c r="T843" s="79"/>
      <c r="AT843" s="25" t="s">
        <v>205</v>
      </c>
      <c r="AU843" s="25" t="s">
        <v>79</v>
      </c>
    </row>
    <row r="844" spans="2:51" s="12" customFormat="1" ht="13.5">
      <c r="B844" s="221"/>
      <c r="C844" s="222"/>
      <c r="D844" s="218" t="s">
        <v>207</v>
      </c>
      <c r="E844" s="223" t="s">
        <v>21</v>
      </c>
      <c r="F844" s="224" t="s">
        <v>1731</v>
      </c>
      <c r="G844" s="222"/>
      <c r="H844" s="225" t="s">
        <v>21</v>
      </c>
      <c r="I844" s="226"/>
      <c r="J844" s="222"/>
      <c r="K844" s="222"/>
      <c r="L844" s="227"/>
      <c r="M844" s="228"/>
      <c r="N844" s="229"/>
      <c r="O844" s="229"/>
      <c r="P844" s="229"/>
      <c r="Q844" s="229"/>
      <c r="R844" s="229"/>
      <c r="S844" s="229"/>
      <c r="T844" s="230"/>
      <c r="AT844" s="231" t="s">
        <v>207</v>
      </c>
      <c r="AU844" s="231" t="s">
        <v>79</v>
      </c>
      <c r="AV844" s="12" t="s">
        <v>77</v>
      </c>
      <c r="AW844" s="12" t="s">
        <v>33</v>
      </c>
      <c r="AX844" s="12" t="s">
        <v>70</v>
      </c>
      <c r="AY844" s="231" t="s">
        <v>195</v>
      </c>
    </row>
    <row r="845" spans="2:51" s="13" customFormat="1" ht="13.5">
      <c r="B845" s="232"/>
      <c r="C845" s="233"/>
      <c r="D845" s="245" t="s">
        <v>207</v>
      </c>
      <c r="E845" s="256" t="s">
        <v>21</v>
      </c>
      <c r="F845" s="257" t="s">
        <v>77</v>
      </c>
      <c r="G845" s="233"/>
      <c r="H845" s="258">
        <v>1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AT845" s="242" t="s">
        <v>207</v>
      </c>
      <c r="AU845" s="242" t="s">
        <v>79</v>
      </c>
      <c r="AV845" s="13" t="s">
        <v>79</v>
      </c>
      <c r="AW845" s="13" t="s">
        <v>33</v>
      </c>
      <c r="AX845" s="13" t="s">
        <v>77</v>
      </c>
      <c r="AY845" s="242" t="s">
        <v>195</v>
      </c>
    </row>
    <row r="846" spans="2:65" s="1" customFormat="1" ht="22.5" customHeight="1">
      <c r="B846" s="42"/>
      <c r="C846" s="206" t="s">
        <v>1732</v>
      </c>
      <c r="D846" s="206" t="s">
        <v>198</v>
      </c>
      <c r="E846" s="207" t="s">
        <v>1733</v>
      </c>
      <c r="F846" s="208" t="s">
        <v>1734</v>
      </c>
      <c r="G846" s="209" t="s">
        <v>539</v>
      </c>
      <c r="H846" s="284"/>
      <c r="I846" s="211"/>
      <c r="J846" s="212">
        <f>ROUND(I846*H846,2)</f>
        <v>0</v>
      </c>
      <c r="K846" s="208" t="s">
        <v>202</v>
      </c>
      <c r="L846" s="62"/>
      <c r="M846" s="213" t="s">
        <v>21</v>
      </c>
      <c r="N846" s="214" t="s">
        <v>41</v>
      </c>
      <c r="O846" s="43"/>
      <c r="P846" s="215">
        <f>O846*H846</f>
        <v>0</v>
      </c>
      <c r="Q846" s="215">
        <v>0</v>
      </c>
      <c r="R846" s="215">
        <f>Q846*H846</f>
        <v>0</v>
      </c>
      <c r="S846" s="215">
        <v>0</v>
      </c>
      <c r="T846" s="216">
        <f>S846*H846</f>
        <v>0</v>
      </c>
      <c r="AR846" s="25" t="s">
        <v>301</v>
      </c>
      <c r="AT846" s="25" t="s">
        <v>198</v>
      </c>
      <c r="AU846" s="25" t="s">
        <v>79</v>
      </c>
      <c r="AY846" s="25" t="s">
        <v>195</v>
      </c>
      <c r="BE846" s="217">
        <f>IF(N846="základní",J846,0)</f>
        <v>0</v>
      </c>
      <c r="BF846" s="217">
        <f>IF(N846="snížená",J846,0)</f>
        <v>0</v>
      </c>
      <c r="BG846" s="217">
        <f>IF(N846="zákl. přenesená",J846,0)</f>
        <v>0</v>
      </c>
      <c r="BH846" s="217">
        <f>IF(N846="sníž. přenesená",J846,0)</f>
        <v>0</v>
      </c>
      <c r="BI846" s="217">
        <f>IF(N846="nulová",J846,0)</f>
        <v>0</v>
      </c>
      <c r="BJ846" s="25" t="s">
        <v>77</v>
      </c>
      <c r="BK846" s="217">
        <f>ROUND(I846*H846,2)</f>
        <v>0</v>
      </c>
      <c r="BL846" s="25" t="s">
        <v>301</v>
      </c>
      <c r="BM846" s="25" t="s">
        <v>1735</v>
      </c>
    </row>
    <row r="847" spans="2:47" s="1" customFormat="1" ht="27">
      <c r="B847" s="42"/>
      <c r="C847" s="64"/>
      <c r="D847" s="218" t="s">
        <v>205</v>
      </c>
      <c r="E847" s="64"/>
      <c r="F847" s="219" t="s">
        <v>1736</v>
      </c>
      <c r="G847" s="64"/>
      <c r="H847" s="64"/>
      <c r="I847" s="174"/>
      <c r="J847" s="64"/>
      <c r="K847" s="64"/>
      <c r="L847" s="62"/>
      <c r="M847" s="220"/>
      <c r="N847" s="43"/>
      <c r="O847" s="43"/>
      <c r="P847" s="43"/>
      <c r="Q847" s="43"/>
      <c r="R847" s="43"/>
      <c r="S847" s="43"/>
      <c r="T847" s="79"/>
      <c r="AT847" s="25" t="s">
        <v>205</v>
      </c>
      <c r="AU847" s="25" t="s">
        <v>79</v>
      </c>
    </row>
    <row r="848" spans="2:63" s="11" customFormat="1" ht="29.85" customHeight="1">
      <c r="B848" s="189"/>
      <c r="C848" s="190"/>
      <c r="D848" s="203" t="s">
        <v>69</v>
      </c>
      <c r="E848" s="204" t="s">
        <v>623</v>
      </c>
      <c r="F848" s="204" t="s">
        <v>624</v>
      </c>
      <c r="G848" s="190"/>
      <c r="H848" s="190"/>
      <c r="I848" s="193"/>
      <c r="J848" s="205">
        <f>BK848</f>
        <v>0</v>
      </c>
      <c r="K848" s="190"/>
      <c r="L848" s="195"/>
      <c r="M848" s="196"/>
      <c r="N848" s="197"/>
      <c r="O848" s="197"/>
      <c r="P848" s="198">
        <f>SUM(P849:P878)</f>
        <v>0</v>
      </c>
      <c r="Q848" s="197"/>
      <c r="R848" s="198">
        <f>SUM(R849:R878)</f>
        <v>0.44328580000000006</v>
      </c>
      <c r="S848" s="197"/>
      <c r="T848" s="199">
        <f>SUM(T849:T878)</f>
        <v>0</v>
      </c>
      <c r="AR848" s="200" t="s">
        <v>79</v>
      </c>
      <c r="AT848" s="201" t="s">
        <v>69</v>
      </c>
      <c r="AU848" s="201" t="s">
        <v>77</v>
      </c>
      <c r="AY848" s="200" t="s">
        <v>195</v>
      </c>
      <c r="BK848" s="202">
        <f>SUM(BK849:BK878)</f>
        <v>0</v>
      </c>
    </row>
    <row r="849" spans="2:65" s="1" customFormat="1" ht="31.5" customHeight="1">
      <c r="B849" s="42"/>
      <c r="C849" s="206" t="s">
        <v>1737</v>
      </c>
      <c r="D849" s="206" t="s">
        <v>198</v>
      </c>
      <c r="E849" s="207" t="s">
        <v>635</v>
      </c>
      <c r="F849" s="208" t="s">
        <v>636</v>
      </c>
      <c r="G849" s="209" t="s">
        <v>250</v>
      </c>
      <c r="H849" s="210">
        <v>8.76</v>
      </c>
      <c r="I849" s="211"/>
      <c r="J849" s="212">
        <f>ROUND(I849*H849,2)</f>
        <v>0</v>
      </c>
      <c r="K849" s="208" t="s">
        <v>202</v>
      </c>
      <c r="L849" s="62"/>
      <c r="M849" s="213" t="s">
        <v>21</v>
      </c>
      <c r="N849" s="214" t="s">
        <v>41</v>
      </c>
      <c r="O849" s="43"/>
      <c r="P849" s="215">
        <f>O849*H849</f>
        <v>0</v>
      </c>
      <c r="Q849" s="215">
        <v>0.009</v>
      </c>
      <c r="R849" s="215">
        <f>Q849*H849</f>
        <v>0.07884</v>
      </c>
      <c r="S849" s="215">
        <v>0</v>
      </c>
      <c r="T849" s="216">
        <f>S849*H849</f>
        <v>0</v>
      </c>
      <c r="AR849" s="25" t="s">
        <v>301</v>
      </c>
      <c r="AT849" s="25" t="s">
        <v>198</v>
      </c>
      <c r="AU849" s="25" t="s">
        <v>79</v>
      </c>
      <c r="AY849" s="25" t="s">
        <v>195</v>
      </c>
      <c r="BE849" s="217">
        <f>IF(N849="základní",J849,0)</f>
        <v>0</v>
      </c>
      <c r="BF849" s="217">
        <f>IF(N849="snížená",J849,0)</f>
        <v>0</v>
      </c>
      <c r="BG849" s="217">
        <f>IF(N849="zákl. přenesená",J849,0)</f>
        <v>0</v>
      </c>
      <c r="BH849" s="217">
        <f>IF(N849="sníž. přenesená",J849,0)</f>
        <v>0</v>
      </c>
      <c r="BI849" s="217">
        <f>IF(N849="nulová",J849,0)</f>
        <v>0</v>
      </c>
      <c r="BJ849" s="25" t="s">
        <v>77</v>
      </c>
      <c r="BK849" s="217">
        <f>ROUND(I849*H849,2)</f>
        <v>0</v>
      </c>
      <c r="BL849" s="25" t="s">
        <v>301</v>
      </c>
      <c r="BM849" s="25" t="s">
        <v>1738</v>
      </c>
    </row>
    <row r="850" spans="2:47" s="1" customFormat="1" ht="27">
      <c r="B850" s="42"/>
      <c r="C850" s="64"/>
      <c r="D850" s="218" t="s">
        <v>205</v>
      </c>
      <c r="E850" s="64"/>
      <c r="F850" s="219" t="s">
        <v>638</v>
      </c>
      <c r="G850" s="64"/>
      <c r="H850" s="64"/>
      <c r="I850" s="174"/>
      <c r="J850" s="64"/>
      <c r="K850" s="64"/>
      <c r="L850" s="62"/>
      <c r="M850" s="220"/>
      <c r="N850" s="43"/>
      <c r="O850" s="43"/>
      <c r="P850" s="43"/>
      <c r="Q850" s="43"/>
      <c r="R850" s="43"/>
      <c r="S850" s="43"/>
      <c r="T850" s="79"/>
      <c r="AT850" s="25" t="s">
        <v>205</v>
      </c>
      <c r="AU850" s="25" t="s">
        <v>79</v>
      </c>
    </row>
    <row r="851" spans="2:51" s="12" customFormat="1" ht="13.5">
      <c r="B851" s="221"/>
      <c r="C851" s="222"/>
      <c r="D851" s="218" t="s">
        <v>207</v>
      </c>
      <c r="E851" s="223" t="s">
        <v>21</v>
      </c>
      <c r="F851" s="224" t="s">
        <v>1739</v>
      </c>
      <c r="G851" s="222"/>
      <c r="H851" s="225" t="s">
        <v>21</v>
      </c>
      <c r="I851" s="226"/>
      <c r="J851" s="222"/>
      <c r="K851" s="222"/>
      <c r="L851" s="227"/>
      <c r="M851" s="228"/>
      <c r="N851" s="229"/>
      <c r="O851" s="229"/>
      <c r="P851" s="229"/>
      <c r="Q851" s="229"/>
      <c r="R851" s="229"/>
      <c r="S851" s="229"/>
      <c r="T851" s="230"/>
      <c r="AT851" s="231" t="s">
        <v>207</v>
      </c>
      <c r="AU851" s="231" t="s">
        <v>79</v>
      </c>
      <c r="AV851" s="12" t="s">
        <v>77</v>
      </c>
      <c r="AW851" s="12" t="s">
        <v>33</v>
      </c>
      <c r="AX851" s="12" t="s">
        <v>70</v>
      </c>
      <c r="AY851" s="231" t="s">
        <v>195</v>
      </c>
    </row>
    <row r="852" spans="2:51" s="13" customFormat="1" ht="13.5">
      <c r="B852" s="232"/>
      <c r="C852" s="233"/>
      <c r="D852" s="218" t="s">
        <v>207</v>
      </c>
      <c r="E852" s="234" t="s">
        <v>21</v>
      </c>
      <c r="F852" s="235" t="s">
        <v>1740</v>
      </c>
      <c r="G852" s="233"/>
      <c r="H852" s="236">
        <v>8.76</v>
      </c>
      <c r="I852" s="237"/>
      <c r="J852" s="233"/>
      <c r="K852" s="233"/>
      <c r="L852" s="238"/>
      <c r="M852" s="239"/>
      <c r="N852" s="240"/>
      <c r="O852" s="240"/>
      <c r="P852" s="240"/>
      <c r="Q852" s="240"/>
      <c r="R852" s="240"/>
      <c r="S852" s="240"/>
      <c r="T852" s="241"/>
      <c r="AT852" s="242" t="s">
        <v>207</v>
      </c>
      <c r="AU852" s="242" t="s">
        <v>79</v>
      </c>
      <c r="AV852" s="13" t="s">
        <v>79</v>
      </c>
      <c r="AW852" s="13" t="s">
        <v>33</v>
      </c>
      <c r="AX852" s="13" t="s">
        <v>70</v>
      </c>
      <c r="AY852" s="242" t="s">
        <v>195</v>
      </c>
    </row>
    <row r="853" spans="2:51" s="14" customFormat="1" ht="13.5">
      <c r="B853" s="243"/>
      <c r="C853" s="244"/>
      <c r="D853" s="245" t="s">
        <v>207</v>
      </c>
      <c r="E853" s="246" t="s">
        <v>141</v>
      </c>
      <c r="F853" s="247" t="s">
        <v>211</v>
      </c>
      <c r="G853" s="244"/>
      <c r="H853" s="248">
        <v>8.76</v>
      </c>
      <c r="I853" s="249"/>
      <c r="J853" s="244"/>
      <c r="K853" s="244"/>
      <c r="L853" s="250"/>
      <c r="M853" s="251"/>
      <c r="N853" s="252"/>
      <c r="O853" s="252"/>
      <c r="P853" s="252"/>
      <c r="Q853" s="252"/>
      <c r="R853" s="252"/>
      <c r="S853" s="252"/>
      <c r="T853" s="253"/>
      <c r="AT853" s="254" t="s">
        <v>207</v>
      </c>
      <c r="AU853" s="254" t="s">
        <v>79</v>
      </c>
      <c r="AV853" s="14" t="s">
        <v>203</v>
      </c>
      <c r="AW853" s="14" t="s">
        <v>33</v>
      </c>
      <c r="AX853" s="14" t="s">
        <v>77</v>
      </c>
      <c r="AY853" s="254" t="s">
        <v>195</v>
      </c>
    </row>
    <row r="854" spans="2:65" s="1" customFormat="1" ht="22.5" customHeight="1">
      <c r="B854" s="42"/>
      <c r="C854" s="260" t="s">
        <v>1741</v>
      </c>
      <c r="D854" s="260" t="s">
        <v>233</v>
      </c>
      <c r="E854" s="261" t="s">
        <v>644</v>
      </c>
      <c r="F854" s="262" t="s">
        <v>645</v>
      </c>
      <c r="G854" s="263" t="s">
        <v>250</v>
      </c>
      <c r="H854" s="264">
        <v>10.074</v>
      </c>
      <c r="I854" s="265"/>
      <c r="J854" s="266">
        <f>ROUND(I854*H854,2)</f>
        <v>0</v>
      </c>
      <c r="K854" s="262" t="s">
        <v>202</v>
      </c>
      <c r="L854" s="267"/>
      <c r="M854" s="268" t="s">
        <v>21</v>
      </c>
      <c r="N854" s="269" t="s">
        <v>41</v>
      </c>
      <c r="O854" s="43"/>
      <c r="P854" s="215">
        <f>O854*H854</f>
        <v>0</v>
      </c>
      <c r="Q854" s="215">
        <v>0.025</v>
      </c>
      <c r="R854" s="215">
        <f>Q854*H854</f>
        <v>0.25185</v>
      </c>
      <c r="S854" s="215">
        <v>0</v>
      </c>
      <c r="T854" s="216">
        <f>S854*H854</f>
        <v>0</v>
      </c>
      <c r="AR854" s="25" t="s">
        <v>403</v>
      </c>
      <c r="AT854" s="25" t="s">
        <v>233</v>
      </c>
      <c r="AU854" s="25" t="s">
        <v>79</v>
      </c>
      <c r="AY854" s="25" t="s">
        <v>195</v>
      </c>
      <c r="BE854" s="217">
        <f>IF(N854="základní",J854,0)</f>
        <v>0</v>
      </c>
      <c r="BF854" s="217">
        <f>IF(N854="snížená",J854,0)</f>
        <v>0</v>
      </c>
      <c r="BG854" s="217">
        <f>IF(N854="zákl. přenesená",J854,0)</f>
        <v>0</v>
      </c>
      <c r="BH854" s="217">
        <f>IF(N854="sníž. přenesená",J854,0)</f>
        <v>0</v>
      </c>
      <c r="BI854" s="217">
        <f>IF(N854="nulová",J854,0)</f>
        <v>0</v>
      </c>
      <c r="BJ854" s="25" t="s">
        <v>77</v>
      </c>
      <c r="BK854" s="217">
        <f>ROUND(I854*H854,2)</f>
        <v>0</v>
      </c>
      <c r="BL854" s="25" t="s">
        <v>301</v>
      </c>
      <c r="BM854" s="25" t="s">
        <v>1742</v>
      </c>
    </row>
    <row r="855" spans="2:47" s="1" customFormat="1" ht="13.5">
      <c r="B855" s="42"/>
      <c r="C855" s="64"/>
      <c r="D855" s="218" t="s">
        <v>205</v>
      </c>
      <c r="E855" s="64"/>
      <c r="F855" s="219" t="s">
        <v>645</v>
      </c>
      <c r="G855" s="64"/>
      <c r="H855" s="64"/>
      <c r="I855" s="174"/>
      <c r="J855" s="64"/>
      <c r="K855" s="64"/>
      <c r="L855" s="62"/>
      <c r="M855" s="220"/>
      <c r="N855" s="43"/>
      <c r="O855" s="43"/>
      <c r="P855" s="43"/>
      <c r="Q855" s="43"/>
      <c r="R855" s="43"/>
      <c r="S855" s="43"/>
      <c r="T855" s="79"/>
      <c r="AT855" s="25" t="s">
        <v>205</v>
      </c>
      <c r="AU855" s="25" t="s">
        <v>79</v>
      </c>
    </row>
    <row r="856" spans="2:51" s="13" customFormat="1" ht="13.5">
      <c r="B856" s="232"/>
      <c r="C856" s="233"/>
      <c r="D856" s="245" t="s">
        <v>207</v>
      </c>
      <c r="E856" s="233"/>
      <c r="F856" s="257" t="s">
        <v>1219</v>
      </c>
      <c r="G856" s="233"/>
      <c r="H856" s="258">
        <v>10.074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AT856" s="242" t="s">
        <v>207</v>
      </c>
      <c r="AU856" s="242" t="s">
        <v>79</v>
      </c>
      <c r="AV856" s="13" t="s">
        <v>79</v>
      </c>
      <c r="AW856" s="13" t="s">
        <v>6</v>
      </c>
      <c r="AX856" s="13" t="s">
        <v>77</v>
      </c>
      <c r="AY856" s="242" t="s">
        <v>195</v>
      </c>
    </row>
    <row r="857" spans="2:65" s="1" customFormat="1" ht="22.5" customHeight="1">
      <c r="B857" s="42"/>
      <c r="C857" s="206" t="s">
        <v>1743</v>
      </c>
      <c r="D857" s="206" t="s">
        <v>198</v>
      </c>
      <c r="E857" s="207" t="s">
        <v>654</v>
      </c>
      <c r="F857" s="208" t="s">
        <v>655</v>
      </c>
      <c r="G857" s="209" t="s">
        <v>250</v>
      </c>
      <c r="H857" s="210">
        <v>8.76</v>
      </c>
      <c r="I857" s="211"/>
      <c r="J857" s="212">
        <f>ROUND(I857*H857,2)</f>
        <v>0</v>
      </c>
      <c r="K857" s="208" t="s">
        <v>202</v>
      </c>
      <c r="L857" s="62"/>
      <c r="M857" s="213" t="s">
        <v>21</v>
      </c>
      <c r="N857" s="214" t="s">
        <v>41</v>
      </c>
      <c r="O857" s="43"/>
      <c r="P857" s="215">
        <f>O857*H857</f>
        <v>0</v>
      </c>
      <c r="Q857" s="215">
        <v>0.0003</v>
      </c>
      <c r="R857" s="215">
        <f>Q857*H857</f>
        <v>0.0026279999999999997</v>
      </c>
      <c r="S857" s="215">
        <v>0</v>
      </c>
      <c r="T857" s="216">
        <f>S857*H857</f>
        <v>0</v>
      </c>
      <c r="AR857" s="25" t="s">
        <v>301</v>
      </c>
      <c r="AT857" s="25" t="s">
        <v>198</v>
      </c>
      <c r="AU857" s="25" t="s">
        <v>79</v>
      </c>
      <c r="AY857" s="25" t="s">
        <v>195</v>
      </c>
      <c r="BE857" s="217">
        <f>IF(N857="základní",J857,0)</f>
        <v>0</v>
      </c>
      <c r="BF857" s="217">
        <f>IF(N857="snížená",J857,0)</f>
        <v>0</v>
      </c>
      <c r="BG857" s="217">
        <f>IF(N857="zákl. přenesená",J857,0)</f>
        <v>0</v>
      </c>
      <c r="BH857" s="217">
        <f>IF(N857="sníž. přenesená",J857,0)</f>
        <v>0</v>
      </c>
      <c r="BI857" s="217">
        <f>IF(N857="nulová",J857,0)</f>
        <v>0</v>
      </c>
      <c r="BJ857" s="25" t="s">
        <v>77</v>
      </c>
      <c r="BK857" s="217">
        <f>ROUND(I857*H857,2)</f>
        <v>0</v>
      </c>
      <c r="BL857" s="25" t="s">
        <v>301</v>
      </c>
      <c r="BM857" s="25" t="s">
        <v>1744</v>
      </c>
    </row>
    <row r="858" spans="2:47" s="1" customFormat="1" ht="13.5">
      <c r="B858" s="42"/>
      <c r="C858" s="64"/>
      <c r="D858" s="218" t="s">
        <v>205</v>
      </c>
      <c r="E858" s="64"/>
      <c r="F858" s="219" t="s">
        <v>657</v>
      </c>
      <c r="G858" s="64"/>
      <c r="H858" s="64"/>
      <c r="I858" s="174"/>
      <c r="J858" s="64"/>
      <c r="K858" s="64"/>
      <c r="L858" s="62"/>
      <c r="M858" s="220"/>
      <c r="N858" s="43"/>
      <c r="O858" s="43"/>
      <c r="P858" s="43"/>
      <c r="Q858" s="43"/>
      <c r="R858" s="43"/>
      <c r="S858" s="43"/>
      <c r="T858" s="79"/>
      <c r="AT858" s="25" t="s">
        <v>205</v>
      </c>
      <c r="AU858" s="25" t="s">
        <v>79</v>
      </c>
    </row>
    <row r="859" spans="2:51" s="13" customFormat="1" ht="13.5">
      <c r="B859" s="232"/>
      <c r="C859" s="233"/>
      <c r="D859" s="245" t="s">
        <v>207</v>
      </c>
      <c r="E859" s="256" t="s">
        <v>21</v>
      </c>
      <c r="F859" s="257" t="s">
        <v>141</v>
      </c>
      <c r="G859" s="233"/>
      <c r="H859" s="258">
        <v>8.76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AT859" s="242" t="s">
        <v>207</v>
      </c>
      <c r="AU859" s="242" t="s">
        <v>79</v>
      </c>
      <c r="AV859" s="13" t="s">
        <v>79</v>
      </c>
      <c r="AW859" s="13" t="s">
        <v>33</v>
      </c>
      <c r="AX859" s="13" t="s">
        <v>77</v>
      </c>
      <c r="AY859" s="242" t="s">
        <v>195</v>
      </c>
    </row>
    <row r="860" spans="2:65" s="1" customFormat="1" ht="22.5" customHeight="1">
      <c r="B860" s="42"/>
      <c r="C860" s="206" t="s">
        <v>1745</v>
      </c>
      <c r="D860" s="206" t="s">
        <v>198</v>
      </c>
      <c r="E860" s="207" t="s">
        <v>659</v>
      </c>
      <c r="F860" s="208" t="s">
        <v>660</v>
      </c>
      <c r="G860" s="209" t="s">
        <v>351</v>
      </c>
      <c r="H860" s="210">
        <v>1.1</v>
      </c>
      <c r="I860" s="211"/>
      <c r="J860" s="212">
        <f>ROUND(I860*H860,2)</f>
        <v>0</v>
      </c>
      <c r="K860" s="208" t="s">
        <v>202</v>
      </c>
      <c r="L860" s="62"/>
      <c r="M860" s="213" t="s">
        <v>21</v>
      </c>
      <c r="N860" s="214" t="s">
        <v>41</v>
      </c>
      <c r="O860" s="43"/>
      <c r="P860" s="215">
        <f>O860*H860</f>
        <v>0</v>
      </c>
      <c r="Q860" s="215">
        <v>0.0002</v>
      </c>
      <c r="R860" s="215">
        <f>Q860*H860</f>
        <v>0.00022000000000000003</v>
      </c>
      <c r="S860" s="215">
        <v>0</v>
      </c>
      <c r="T860" s="216">
        <f>S860*H860</f>
        <v>0</v>
      </c>
      <c r="AR860" s="25" t="s">
        <v>301</v>
      </c>
      <c r="AT860" s="25" t="s">
        <v>198</v>
      </c>
      <c r="AU860" s="25" t="s">
        <v>79</v>
      </c>
      <c r="AY860" s="25" t="s">
        <v>195</v>
      </c>
      <c r="BE860" s="217">
        <f>IF(N860="základní",J860,0)</f>
        <v>0</v>
      </c>
      <c r="BF860" s="217">
        <f>IF(N860="snížená",J860,0)</f>
        <v>0</v>
      </c>
      <c r="BG860" s="217">
        <f>IF(N860="zákl. přenesená",J860,0)</f>
        <v>0</v>
      </c>
      <c r="BH860" s="217">
        <f>IF(N860="sníž. přenesená",J860,0)</f>
        <v>0</v>
      </c>
      <c r="BI860" s="217">
        <f>IF(N860="nulová",J860,0)</f>
        <v>0</v>
      </c>
      <c r="BJ860" s="25" t="s">
        <v>77</v>
      </c>
      <c r="BK860" s="217">
        <f>ROUND(I860*H860,2)</f>
        <v>0</v>
      </c>
      <c r="BL860" s="25" t="s">
        <v>301</v>
      </c>
      <c r="BM860" s="25" t="s">
        <v>1746</v>
      </c>
    </row>
    <row r="861" spans="2:47" s="1" customFormat="1" ht="13.5">
      <c r="B861" s="42"/>
      <c r="C861" s="64"/>
      <c r="D861" s="218" t="s">
        <v>205</v>
      </c>
      <c r="E861" s="64"/>
      <c r="F861" s="219" t="s">
        <v>662</v>
      </c>
      <c r="G861" s="64"/>
      <c r="H861" s="64"/>
      <c r="I861" s="174"/>
      <c r="J861" s="64"/>
      <c r="K861" s="64"/>
      <c r="L861" s="62"/>
      <c r="M861" s="220"/>
      <c r="N861" s="43"/>
      <c r="O861" s="43"/>
      <c r="P861" s="43"/>
      <c r="Q861" s="43"/>
      <c r="R861" s="43"/>
      <c r="S861" s="43"/>
      <c r="T861" s="79"/>
      <c r="AT861" s="25" t="s">
        <v>205</v>
      </c>
      <c r="AU861" s="25" t="s">
        <v>79</v>
      </c>
    </row>
    <row r="862" spans="2:51" s="13" customFormat="1" ht="13.5">
      <c r="B862" s="232"/>
      <c r="C862" s="233"/>
      <c r="D862" s="245" t="s">
        <v>207</v>
      </c>
      <c r="E862" s="256" t="s">
        <v>21</v>
      </c>
      <c r="F862" s="257" t="s">
        <v>1747</v>
      </c>
      <c r="G862" s="233"/>
      <c r="H862" s="258">
        <v>1.1</v>
      </c>
      <c r="I862" s="237"/>
      <c r="J862" s="233"/>
      <c r="K862" s="233"/>
      <c r="L862" s="238"/>
      <c r="M862" s="239"/>
      <c r="N862" s="240"/>
      <c r="O862" s="240"/>
      <c r="P862" s="240"/>
      <c r="Q862" s="240"/>
      <c r="R862" s="240"/>
      <c r="S862" s="240"/>
      <c r="T862" s="241"/>
      <c r="AT862" s="242" t="s">
        <v>207</v>
      </c>
      <c r="AU862" s="242" t="s">
        <v>79</v>
      </c>
      <c r="AV862" s="13" t="s">
        <v>79</v>
      </c>
      <c r="AW862" s="13" t="s">
        <v>33</v>
      </c>
      <c r="AX862" s="13" t="s">
        <v>77</v>
      </c>
      <c r="AY862" s="242" t="s">
        <v>195</v>
      </c>
    </row>
    <row r="863" spans="2:65" s="1" customFormat="1" ht="22.5" customHeight="1">
      <c r="B863" s="42"/>
      <c r="C863" s="260" t="s">
        <v>1748</v>
      </c>
      <c r="D863" s="260" t="s">
        <v>233</v>
      </c>
      <c r="E863" s="261" t="s">
        <v>665</v>
      </c>
      <c r="F863" s="262" t="s">
        <v>666</v>
      </c>
      <c r="G863" s="263" t="s">
        <v>351</v>
      </c>
      <c r="H863" s="264">
        <v>1.21</v>
      </c>
      <c r="I863" s="265"/>
      <c r="J863" s="266">
        <f>ROUND(I863*H863,2)</f>
        <v>0</v>
      </c>
      <c r="K863" s="262" t="s">
        <v>202</v>
      </c>
      <c r="L863" s="267"/>
      <c r="M863" s="268" t="s">
        <v>21</v>
      </c>
      <c r="N863" s="269" t="s">
        <v>41</v>
      </c>
      <c r="O863" s="43"/>
      <c r="P863" s="215">
        <f>O863*H863</f>
        <v>0</v>
      </c>
      <c r="Q863" s="215">
        <v>6E-05</v>
      </c>
      <c r="R863" s="215">
        <f>Q863*H863</f>
        <v>7.26E-05</v>
      </c>
      <c r="S863" s="215">
        <v>0</v>
      </c>
      <c r="T863" s="216">
        <f>S863*H863</f>
        <v>0</v>
      </c>
      <c r="AR863" s="25" t="s">
        <v>403</v>
      </c>
      <c r="AT863" s="25" t="s">
        <v>233</v>
      </c>
      <c r="AU863" s="25" t="s">
        <v>79</v>
      </c>
      <c r="AY863" s="25" t="s">
        <v>195</v>
      </c>
      <c r="BE863" s="217">
        <f>IF(N863="základní",J863,0)</f>
        <v>0</v>
      </c>
      <c r="BF863" s="217">
        <f>IF(N863="snížená",J863,0)</f>
        <v>0</v>
      </c>
      <c r="BG863" s="217">
        <f>IF(N863="zákl. přenesená",J863,0)</f>
        <v>0</v>
      </c>
      <c r="BH863" s="217">
        <f>IF(N863="sníž. přenesená",J863,0)</f>
        <v>0</v>
      </c>
      <c r="BI863" s="217">
        <f>IF(N863="nulová",J863,0)</f>
        <v>0</v>
      </c>
      <c r="BJ863" s="25" t="s">
        <v>77</v>
      </c>
      <c r="BK863" s="217">
        <f>ROUND(I863*H863,2)</f>
        <v>0</v>
      </c>
      <c r="BL863" s="25" t="s">
        <v>301</v>
      </c>
      <c r="BM863" s="25" t="s">
        <v>1749</v>
      </c>
    </row>
    <row r="864" spans="2:47" s="1" customFormat="1" ht="13.5">
      <c r="B864" s="42"/>
      <c r="C864" s="64"/>
      <c r="D864" s="218" t="s">
        <v>205</v>
      </c>
      <c r="E864" s="64"/>
      <c r="F864" s="219" t="s">
        <v>666</v>
      </c>
      <c r="G864" s="64"/>
      <c r="H864" s="64"/>
      <c r="I864" s="174"/>
      <c r="J864" s="64"/>
      <c r="K864" s="64"/>
      <c r="L864" s="62"/>
      <c r="M864" s="220"/>
      <c r="N864" s="43"/>
      <c r="O864" s="43"/>
      <c r="P864" s="43"/>
      <c r="Q864" s="43"/>
      <c r="R864" s="43"/>
      <c r="S864" s="43"/>
      <c r="T864" s="79"/>
      <c r="AT864" s="25" t="s">
        <v>205</v>
      </c>
      <c r="AU864" s="25" t="s">
        <v>79</v>
      </c>
    </row>
    <row r="865" spans="2:51" s="13" customFormat="1" ht="13.5">
      <c r="B865" s="232"/>
      <c r="C865" s="233"/>
      <c r="D865" s="245" t="s">
        <v>207</v>
      </c>
      <c r="E865" s="233"/>
      <c r="F865" s="257" t="s">
        <v>1750</v>
      </c>
      <c r="G865" s="233"/>
      <c r="H865" s="258">
        <v>1.21</v>
      </c>
      <c r="I865" s="237"/>
      <c r="J865" s="233"/>
      <c r="K865" s="233"/>
      <c r="L865" s="238"/>
      <c r="M865" s="239"/>
      <c r="N865" s="240"/>
      <c r="O865" s="240"/>
      <c r="P865" s="240"/>
      <c r="Q865" s="240"/>
      <c r="R865" s="240"/>
      <c r="S865" s="240"/>
      <c r="T865" s="241"/>
      <c r="AT865" s="242" t="s">
        <v>207</v>
      </c>
      <c r="AU865" s="242" t="s">
        <v>79</v>
      </c>
      <c r="AV865" s="13" t="s">
        <v>79</v>
      </c>
      <c r="AW865" s="13" t="s">
        <v>6</v>
      </c>
      <c r="AX865" s="13" t="s">
        <v>77</v>
      </c>
      <c r="AY865" s="242" t="s">
        <v>195</v>
      </c>
    </row>
    <row r="866" spans="2:65" s="1" customFormat="1" ht="22.5" customHeight="1">
      <c r="B866" s="42"/>
      <c r="C866" s="206" t="s">
        <v>1751</v>
      </c>
      <c r="D866" s="206" t="s">
        <v>198</v>
      </c>
      <c r="E866" s="207" t="s">
        <v>670</v>
      </c>
      <c r="F866" s="208" t="s">
        <v>671</v>
      </c>
      <c r="G866" s="209" t="s">
        <v>250</v>
      </c>
      <c r="H866" s="210">
        <v>8.76</v>
      </c>
      <c r="I866" s="211"/>
      <c r="J866" s="212">
        <f>ROUND(I866*H866,2)</f>
        <v>0</v>
      </c>
      <c r="K866" s="208" t="s">
        <v>202</v>
      </c>
      <c r="L866" s="62"/>
      <c r="M866" s="213" t="s">
        <v>21</v>
      </c>
      <c r="N866" s="214" t="s">
        <v>41</v>
      </c>
      <c r="O866" s="43"/>
      <c r="P866" s="215">
        <f>O866*H866</f>
        <v>0</v>
      </c>
      <c r="Q866" s="215">
        <v>0.00715</v>
      </c>
      <c r="R866" s="215">
        <f>Q866*H866</f>
        <v>0.062634</v>
      </c>
      <c r="S866" s="215">
        <v>0</v>
      </c>
      <c r="T866" s="216">
        <f>S866*H866</f>
        <v>0</v>
      </c>
      <c r="AR866" s="25" t="s">
        <v>301</v>
      </c>
      <c r="AT866" s="25" t="s">
        <v>198</v>
      </c>
      <c r="AU866" s="25" t="s">
        <v>79</v>
      </c>
      <c r="AY866" s="25" t="s">
        <v>195</v>
      </c>
      <c r="BE866" s="217">
        <f>IF(N866="základní",J866,0)</f>
        <v>0</v>
      </c>
      <c r="BF866" s="217">
        <f>IF(N866="snížená",J866,0)</f>
        <v>0</v>
      </c>
      <c r="BG866" s="217">
        <f>IF(N866="zákl. přenesená",J866,0)</f>
        <v>0</v>
      </c>
      <c r="BH866" s="217">
        <f>IF(N866="sníž. přenesená",J866,0)</f>
        <v>0</v>
      </c>
      <c r="BI866" s="217">
        <f>IF(N866="nulová",J866,0)</f>
        <v>0</v>
      </c>
      <c r="BJ866" s="25" t="s">
        <v>77</v>
      </c>
      <c r="BK866" s="217">
        <f>ROUND(I866*H866,2)</f>
        <v>0</v>
      </c>
      <c r="BL866" s="25" t="s">
        <v>301</v>
      </c>
      <c r="BM866" s="25" t="s">
        <v>1752</v>
      </c>
    </row>
    <row r="867" spans="2:47" s="1" customFormat="1" ht="13.5">
      <c r="B867" s="42"/>
      <c r="C867" s="64"/>
      <c r="D867" s="218" t="s">
        <v>205</v>
      </c>
      <c r="E867" s="64"/>
      <c r="F867" s="219" t="s">
        <v>673</v>
      </c>
      <c r="G867" s="64"/>
      <c r="H867" s="64"/>
      <c r="I867" s="174"/>
      <c r="J867" s="64"/>
      <c r="K867" s="64"/>
      <c r="L867" s="62"/>
      <c r="M867" s="220"/>
      <c r="N867" s="43"/>
      <c r="O867" s="43"/>
      <c r="P867" s="43"/>
      <c r="Q867" s="43"/>
      <c r="R867" s="43"/>
      <c r="S867" s="43"/>
      <c r="T867" s="79"/>
      <c r="AT867" s="25" t="s">
        <v>205</v>
      </c>
      <c r="AU867" s="25" t="s">
        <v>79</v>
      </c>
    </row>
    <row r="868" spans="2:51" s="13" customFormat="1" ht="13.5">
      <c r="B868" s="232"/>
      <c r="C868" s="233"/>
      <c r="D868" s="245" t="s">
        <v>207</v>
      </c>
      <c r="E868" s="256" t="s">
        <v>21</v>
      </c>
      <c r="F868" s="257" t="s">
        <v>141</v>
      </c>
      <c r="G868" s="233"/>
      <c r="H868" s="258">
        <v>8.76</v>
      </c>
      <c r="I868" s="237"/>
      <c r="J868" s="233"/>
      <c r="K868" s="233"/>
      <c r="L868" s="238"/>
      <c r="M868" s="239"/>
      <c r="N868" s="240"/>
      <c r="O868" s="240"/>
      <c r="P868" s="240"/>
      <c r="Q868" s="240"/>
      <c r="R868" s="240"/>
      <c r="S868" s="240"/>
      <c r="T868" s="241"/>
      <c r="AT868" s="242" t="s">
        <v>207</v>
      </c>
      <c r="AU868" s="242" t="s">
        <v>79</v>
      </c>
      <c r="AV868" s="13" t="s">
        <v>79</v>
      </c>
      <c r="AW868" s="13" t="s">
        <v>33</v>
      </c>
      <c r="AX868" s="13" t="s">
        <v>77</v>
      </c>
      <c r="AY868" s="242" t="s">
        <v>195</v>
      </c>
    </row>
    <row r="869" spans="2:65" s="1" customFormat="1" ht="31.5" customHeight="1">
      <c r="B869" s="42"/>
      <c r="C869" s="206" t="s">
        <v>1753</v>
      </c>
      <c r="D869" s="206" t="s">
        <v>198</v>
      </c>
      <c r="E869" s="207" t="s">
        <v>675</v>
      </c>
      <c r="F869" s="208" t="s">
        <v>676</v>
      </c>
      <c r="G869" s="209" t="s">
        <v>250</v>
      </c>
      <c r="H869" s="210">
        <v>26.28</v>
      </c>
      <c r="I869" s="211"/>
      <c r="J869" s="212">
        <f>ROUND(I869*H869,2)</f>
        <v>0</v>
      </c>
      <c r="K869" s="208" t="s">
        <v>202</v>
      </c>
      <c r="L869" s="62"/>
      <c r="M869" s="213" t="s">
        <v>21</v>
      </c>
      <c r="N869" s="214" t="s">
        <v>41</v>
      </c>
      <c r="O869" s="43"/>
      <c r="P869" s="215">
        <f>O869*H869</f>
        <v>0</v>
      </c>
      <c r="Q869" s="215">
        <v>0.00179</v>
      </c>
      <c r="R869" s="215">
        <f>Q869*H869</f>
        <v>0.0470412</v>
      </c>
      <c r="S869" s="215">
        <v>0</v>
      </c>
      <c r="T869" s="216">
        <f>S869*H869</f>
        <v>0</v>
      </c>
      <c r="AR869" s="25" t="s">
        <v>301</v>
      </c>
      <c r="AT869" s="25" t="s">
        <v>198</v>
      </c>
      <c r="AU869" s="25" t="s">
        <v>79</v>
      </c>
      <c r="AY869" s="25" t="s">
        <v>195</v>
      </c>
      <c r="BE869" s="217">
        <f>IF(N869="základní",J869,0)</f>
        <v>0</v>
      </c>
      <c r="BF869" s="217">
        <f>IF(N869="snížená",J869,0)</f>
        <v>0</v>
      </c>
      <c r="BG869" s="217">
        <f>IF(N869="zákl. přenesená",J869,0)</f>
        <v>0</v>
      </c>
      <c r="BH869" s="217">
        <f>IF(N869="sníž. přenesená",J869,0)</f>
        <v>0</v>
      </c>
      <c r="BI869" s="217">
        <f>IF(N869="nulová",J869,0)</f>
        <v>0</v>
      </c>
      <c r="BJ869" s="25" t="s">
        <v>77</v>
      </c>
      <c r="BK869" s="217">
        <f>ROUND(I869*H869,2)</f>
        <v>0</v>
      </c>
      <c r="BL869" s="25" t="s">
        <v>301</v>
      </c>
      <c r="BM869" s="25" t="s">
        <v>1754</v>
      </c>
    </row>
    <row r="870" spans="2:47" s="1" customFormat="1" ht="27">
      <c r="B870" s="42"/>
      <c r="C870" s="64"/>
      <c r="D870" s="218" t="s">
        <v>205</v>
      </c>
      <c r="E870" s="64"/>
      <c r="F870" s="219" t="s">
        <v>678</v>
      </c>
      <c r="G870" s="64"/>
      <c r="H870" s="64"/>
      <c r="I870" s="174"/>
      <c r="J870" s="64"/>
      <c r="K870" s="64"/>
      <c r="L870" s="62"/>
      <c r="M870" s="220"/>
      <c r="N870" s="43"/>
      <c r="O870" s="43"/>
      <c r="P870" s="43"/>
      <c r="Q870" s="43"/>
      <c r="R870" s="43"/>
      <c r="S870" s="43"/>
      <c r="T870" s="79"/>
      <c r="AT870" s="25" t="s">
        <v>205</v>
      </c>
      <c r="AU870" s="25" t="s">
        <v>79</v>
      </c>
    </row>
    <row r="871" spans="2:51" s="13" customFormat="1" ht="13.5">
      <c r="B871" s="232"/>
      <c r="C871" s="233"/>
      <c r="D871" s="218" t="s">
        <v>207</v>
      </c>
      <c r="E871" s="234" t="s">
        <v>21</v>
      </c>
      <c r="F871" s="235" t="s">
        <v>141</v>
      </c>
      <c r="G871" s="233"/>
      <c r="H871" s="236">
        <v>8.76</v>
      </c>
      <c r="I871" s="237"/>
      <c r="J871" s="233"/>
      <c r="K871" s="233"/>
      <c r="L871" s="238"/>
      <c r="M871" s="239"/>
      <c r="N871" s="240"/>
      <c r="O871" s="240"/>
      <c r="P871" s="240"/>
      <c r="Q871" s="240"/>
      <c r="R871" s="240"/>
      <c r="S871" s="240"/>
      <c r="T871" s="241"/>
      <c r="AT871" s="242" t="s">
        <v>207</v>
      </c>
      <c r="AU871" s="242" t="s">
        <v>79</v>
      </c>
      <c r="AV871" s="13" t="s">
        <v>79</v>
      </c>
      <c r="AW871" s="13" t="s">
        <v>33</v>
      </c>
      <c r="AX871" s="13" t="s">
        <v>77</v>
      </c>
      <c r="AY871" s="242" t="s">
        <v>195</v>
      </c>
    </row>
    <row r="872" spans="2:51" s="13" customFormat="1" ht="13.5">
      <c r="B872" s="232"/>
      <c r="C872" s="233"/>
      <c r="D872" s="245" t="s">
        <v>207</v>
      </c>
      <c r="E872" s="233"/>
      <c r="F872" s="257" t="s">
        <v>1755</v>
      </c>
      <c r="G872" s="233"/>
      <c r="H872" s="258">
        <v>26.28</v>
      </c>
      <c r="I872" s="237"/>
      <c r="J872" s="233"/>
      <c r="K872" s="233"/>
      <c r="L872" s="238"/>
      <c r="M872" s="239"/>
      <c r="N872" s="240"/>
      <c r="O872" s="240"/>
      <c r="P872" s="240"/>
      <c r="Q872" s="240"/>
      <c r="R872" s="240"/>
      <c r="S872" s="240"/>
      <c r="T872" s="241"/>
      <c r="AT872" s="242" t="s">
        <v>207</v>
      </c>
      <c r="AU872" s="242" t="s">
        <v>79</v>
      </c>
      <c r="AV872" s="13" t="s">
        <v>79</v>
      </c>
      <c r="AW872" s="13" t="s">
        <v>6</v>
      </c>
      <c r="AX872" s="13" t="s">
        <v>77</v>
      </c>
      <c r="AY872" s="242" t="s">
        <v>195</v>
      </c>
    </row>
    <row r="873" spans="2:65" s="1" customFormat="1" ht="22.5" customHeight="1">
      <c r="B873" s="42"/>
      <c r="C873" s="206" t="s">
        <v>1756</v>
      </c>
      <c r="D873" s="206" t="s">
        <v>198</v>
      </c>
      <c r="E873" s="207" t="s">
        <v>681</v>
      </c>
      <c r="F873" s="208" t="s">
        <v>682</v>
      </c>
      <c r="G873" s="209" t="s">
        <v>250</v>
      </c>
      <c r="H873" s="210">
        <v>10.874</v>
      </c>
      <c r="I873" s="211"/>
      <c r="J873" s="212">
        <f>ROUND(I873*H873,2)</f>
        <v>0</v>
      </c>
      <c r="K873" s="208" t="s">
        <v>21</v>
      </c>
      <c r="L873" s="62"/>
      <c r="M873" s="213" t="s">
        <v>21</v>
      </c>
      <c r="N873" s="214" t="s">
        <v>41</v>
      </c>
      <c r="O873" s="43"/>
      <c r="P873" s="215">
        <f>O873*H873</f>
        <v>0</v>
      </c>
      <c r="Q873" s="215">
        <v>0</v>
      </c>
      <c r="R873" s="215">
        <f>Q873*H873</f>
        <v>0</v>
      </c>
      <c r="S873" s="215">
        <v>0</v>
      </c>
      <c r="T873" s="216">
        <f>S873*H873</f>
        <v>0</v>
      </c>
      <c r="AR873" s="25" t="s">
        <v>301</v>
      </c>
      <c r="AT873" s="25" t="s">
        <v>198</v>
      </c>
      <c r="AU873" s="25" t="s">
        <v>79</v>
      </c>
      <c r="AY873" s="25" t="s">
        <v>195</v>
      </c>
      <c r="BE873" s="217">
        <f>IF(N873="základní",J873,0)</f>
        <v>0</v>
      </c>
      <c r="BF873" s="217">
        <f>IF(N873="snížená",J873,0)</f>
        <v>0</v>
      </c>
      <c r="BG873" s="217">
        <f>IF(N873="zákl. přenesená",J873,0)</f>
        <v>0</v>
      </c>
      <c r="BH873" s="217">
        <f>IF(N873="sníž. přenesená",J873,0)</f>
        <v>0</v>
      </c>
      <c r="BI873" s="217">
        <f>IF(N873="nulová",J873,0)</f>
        <v>0</v>
      </c>
      <c r="BJ873" s="25" t="s">
        <v>77</v>
      </c>
      <c r="BK873" s="217">
        <f>ROUND(I873*H873,2)</f>
        <v>0</v>
      </c>
      <c r="BL873" s="25" t="s">
        <v>301</v>
      </c>
      <c r="BM873" s="25" t="s">
        <v>1757</v>
      </c>
    </row>
    <row r="874" spans="2:47" s="1" customFormat="1" ht="13.5">
      <c r="B874" s="42"/>
      <c r="C874" s="64"/>
      <c r="D874" s="218" t="s">
        <v>205</v>
      </c>
      <c r="E874" s="64"/>
      <c r="F874" s="219" t="s">
        <v>682</v>
      </c>
      <c r="G874" s="64"/>
      <c r="H874" s="64"/>
      <c r="I874" s="174"/>
      <c r="J874" s="64"/>
      <c r="K874" s="64"/>
      <c r="L874" s="62"/>
      <c r="M874" s="220"/>
      <c r="N874" s="43"/>
      <c r="O874" s="43"/>
      <c r="P874" s="43"/>
      <c r="Q874" s="43"/>
      <c r="R874" s="43"/>
      <c r="S874" s="43"/>
      <c r="T874" s="79"/>
      <c r="AT874" s="25" t="s">
        <v>205</v>
      </c>
      <c r="AU874" s="25" t="s">
        <v>79</v>
      </c>
    </row>
    <row r="875" spans="2:47" s="1" customFormat="1" ht="81">
      <c r="B875" s="42"/>
      <c r="C875" s="64"/>
      <c r="D875" s="218" t="s">
        <v>226</v>
      </c>
      <c r="E875" s="64"/>
      <c r="F875" s="259" t="s">
        <v>684</v>
      </c>
      <c r="G875" s="64"/>
      <c r="H875" s="64"/>
      <c r="I875" s="174"/>
      <c r="J875" s="64"/>
      <c r="K875" s="64"/>
      <c r="L875" s="62"/>
      <c r="M875" s="220"/>
      <c r="N875" s="43"/>
      <c r="O875" s="43"/>
      <c r="P875" s="43"/>
      <c r="Q875" s="43"/>
      <c r="R875" s="43"/>
      <c r="S875" s="43"/>
      <c r="T875" s="79"/>
      <c r="AT875" s="25" t="s">
        <v>226</v>
      </c>
      <c r="AU875" s="25" t="s">
        <v>79</v>
      </c>
    </row>
    <row r="876" spans="2:51" s="13" customFormat="1" ht="13.5">
      <c r="B876" s="232"/>
      <c r="C876" s="233"/>
      <c r="D876" s="245" t="s">
        <v>207</v>
      </c>
      <c r="E876" s="256" t="s">
        <v>21</v>
      </c>
      <c r="F876" s="257" t="s">
        <v>1758</v>
      </c>
      <c r="G876" s="233"/>
      <c r="H876" s="258">
        <v>10.874</v>
      </c>
      <c r="I876" s="237"/>
      <c r="J876" s="233"/>
      <c r="K876" s="233"/>
      <c r="L876" s="238"/>
      <c r="M876" s="239"/>
      <c r="N876" s="240"/>
      <c r="O876" s="240"/>
      <c r="P876" s="240"/>
      <c r="Q876" s="240"/>
      <c r="R876" s="240"/>
      <c r="S876" s="240"/>
      <c r="T876" s="241"/>
      <c r="AT876" s="242" t="s">
        <v>207</v>
      </c>
      <c r="AU876" s="242" t="s">
        <v>79</v>
      </c>
      <c r="AV876" s="13" t="s">
        <v>79</v>
      </c>
      <c r="AW876" s="13" t="s">
        <v>33</v>
      </c>
      <c r="AX876" s="13" t="s">
        <v>77</v>
      </c>
      <c r="AY876" s="242" t="s">
        <v>195</v>
      </c>
    </row>
    <row r="877" spans="2:65" s="1" customFormat="1" ht="22.5" customHeight="1">
      <c r="B877" s="42"/>
      <c r="C877" s="206" t="s">
        <v>1759</v>
      </c>
      <c r="D877" s="206" t="s">
        <v>198</v>
      </c>
      <c r="E877" s="207" t="s">
        <v>690</v>
      </c>
      <c r="F877" s="208" t="s">
        <v>691</v>
      </c>
      <c r="G877" s="209" t="s">
        <v>539</v>
      </c>
      <c r="H877" s="284"/>
      <c r="I877" s="211"/>
      <c r="J877" s="212">
        <f>ROUND(I877*H877,2)</f>
        <v>0</v>
      </c>
      <c r="K877" s="208" t="s">
        <v>202</v>
      </c>
      <c r="L877" s="62"/>
      <c r="M877" s="213" t="s">
        <v>21</v>
      </c>
      <c r="N877" s="214" t="s">
        <v>41</v>
      </c>
      <c r="O877" s="43"/>
      <c r="P877" s="215">
        <f>O877*H877</f>
        <v>0</v>
      </c>
      <c r="Q877" s="215">
        <v>0</v>
      </c>
      <c r="R877" s="215">
        <f>Q877*H877</f>
        <v>0</v>
      </c>
      <c r="S877" s="215">
        <v>0</v>
      </c>
      <c r="T877" s="216">
        <f>S877*H877</f>
        <v>0</v>
      </c>
      <c r="AR877" s="25" t="s">
        <v>301</v>
      </c>
      <c r="AT877" s="25" t="s">
        <v>198</v>
      </c>
      <c r="AU877" s="25" t="s">
        <v>79</v>
      </c>
      <c r="AY877" s="25" t="s">
        <v>195</v>
      </c>
      <c r="BE877" s="217">
        <f>IF(N877="základní",J877,0)</f>
        <v>0</v>
      </c>
      <c r="BF877" s="217">
        <f>IF(N877="snížená",J877,0)</f>
        <v>0</v>
      </c>
      <c r="BG877" s="217">
        <f>IF(N877="zákl. přenesená",J877,0)</f>
        <v>0</v>
      </c>
      <c r="BH877" s="217">
        <f>IF(N877="sníž. přenesená",J877,0)</f>
        <v>0</v>
      </c>
      <c r="BI877" s="217">
        <f>IF(N877="nulová",J877,0)</f>
        <v>0</v>
      </c>
      <c r="BJ877" s="25" t="s">
        <v>77</v>
      </c>
      <c r="BK877" s="217">
        <f>ROUND(I877*H877,2)</f>
        <v>0</v>
      </c>
      <c r="BL877" s="25" t="s">
        <v>301</v>
      </c>
      <c r="BM877" s="25" t="s">
        <v>1760</v>
      </c>
    </row>
    <row r="878" spans="2:47" s="1" customFormat="1" ht="27">
      <c r="B878" s="42"/>
      <c r="C878" s="64"/>
      <c r="D878" s="218" t="s">
        <v>205</v>
      </c>
      <c r="E878" s="64"/>
      <c r="F878" s="219" t="s">
        <v>693</v>
      </c>
      <c r="G878" s="64"/>
      <c r="H878" s="64"/>
      <c r="I878" s="174"/>
      <c r="J878" s="64"/>
      <c r="K878" s="64"/>
      <c r="L878" s="62"/>
      <c r="M878" s="220"/>
      <c r="N878" s="43"/>
      <c r="O878" s="43"/>
      <c r="P878" s="43"/>
      <c r="Q878" s="43"/>
      <c r="R878" s="43"/>
      <c r="S878" s="43"/>
      <c r="T878" s="79"/>
      <c r="AT878" s="25" t="s">
        <v>205</v>
      </c>
      <c r="AU878" s="25" t="s">
        <v>79</v>
      </c>
    </row>
    <row r="879" spans="2:63" s="11" customFormat="1" ht="29.85" customHeight="1">
      <c r="B879" s="189"/>
      <c r="C879" s="190"/>
      <c r="D879" s="203" t="s">
        <v>69</v>
      </c>
      <c r="E879" s="204" t="s">
        <v>1761</v>
      </c>
      <c r="F879" s="204" t="s">
        <v>1762</v>
      </c>
      <c r="G879" s="190"/>
      <c r="H879" s="190"/>
      <c r="I879" s="193"/>
      <c r="J879" s="205">
        <f>BK879</f>
        <v>0</v>
      </c>
      <c r="K879" s="190"/>
      <c r="L879" s="195"/>
      <c r="M879" s="196"/>
      <c r="N879" s="197"/>
      <c r="O879" s="197"/>
      <c r="P879" s="198">
        <f>SUM(P880:P920)</f>
        <v>0</v>
      </c>
      <c r="Q879" s="197"/>
      <c r="R879" s="198">
        <f>SUM(R880:R920)</f>
        <v>1.39169068</v>
      </c>
      <c r="S879" s="197"/>
      <c r="T879" s="199">
        <f>SUM(T880:T920)</f>
        <v>0</v>
      </c>
      <c r="AR879" s="200" t="s">
        <v>79</v>
      </c>
      <c r="AT879" s="201" t="s">
        <v>69</v>
      </c>
      <c r="AU879" s="201" t="s">
        <v>77</v>
      </c>
      <c r="AY879" s="200" t="s">
        <v>195</v>
      </c>
      <c r="BK879" s="202">
        <f>SUM(BK880:BK920)</f>
        <v>0</v>
      </c>
    </row>
    <row r="880" spans="2:65" s="1" customFormat="1" ht="22.5" customHeight="1">
      <c r="B880" s="42"/>
      <c r="C880" s="206" t="s">
        <v>1763</v>
      </c>
      <c r="D880" s="206" t="s">
        <v>198</v>
      </c>
      <c r="E880" s="207" t="s">
        <v>1764</v>
      </c>
      <c r="F880" s="208" t="s">
        <v>1765</v>
      </c>
      <c r="G880" s="209" t="s">
        <v>250</v>
      </c>
      <c r="H880" s="210">
        <v>256.068</v>
      </c>
      <c r="I880" s="211"/>
      <c r="J880" s="212">
        <f>ROUND(I880*H880,2)</f>
        <v>0</v>
      </c>
      <c r="K880" s="208" t="s">
        <v>202</v>
      </c>
      <c r="L880" s="62"/>
      <c r="M880" s="213" t="s">
        <v>21</v>
      </c>
      <c r="N880" s="214" t="s">
        <v>41</v>
      </c>
      <c r="O880" s="43"/>
      <c r="P880" s="215">
        <f>O880*H880</f>
        <v>0</v>
      </c>
      <c r="Q880" s="215">
        <v>0</v>
      </c>
      <c r="R880" s="215">
        <f>Q880*H880</f>
        <v>0</v>
      </c>
      <c r="S880" s="215">
        <v>0</v>
      </c>
      <c r="T880" s="216">
        <f>S880*H880</f>
        <v>0</v>
      </c>
      <c r="AR880" s="25" t="s">
        <v>301</v>
      </c>
      <c r="AT880" s="25" t="s">
        <v>198</v>
      </c>
      <c r="AU880" s="25" t="s">
        <v>79</v>
      </c>
      <c r="AY880" s="25" t="s">
        <v>195</v>
      </c>
      <c r="BE880" s="217">
        <f>IF(N880="základní",J880,0)</f>
        <v>0</v>
      </c>
      <c r="BF880" s="217">
        <f>IF(N880="snížená",J880,0)</f>
        <v>0</v>
      </c>
      <c r="BG880" s="217">
        <f>IF(N880="zákl. přenesená",J880,0)</f>
        <v>0</v>
      </c>
      <c r="BH880" s="217">
        <f>IF(N880="sníž. přenesená",J880,0)</f>
        <v>0</v>
      </c>
      <c r="BI880" s="217">
        <f>IF(N880="nulová",J880,0)</f>
        <v>0</v>
      </c>
      <c r="BJ880" s="25" t="s">
        <v>77</v>
      </c>
      <c r="BK880" s="217">
        <f>ROUND(I880*H880,2)</f>
        <v>0</v>
      </c>
      <c r="BL880" s="25" t="s">
        <v>301</v>
      </c>
      <c r="BM880" s="25" t="s">
        <v>1766</v>
      </c>
    </row>
    <row r="881" spans="2:47" s="1" customFormat="1" ht="13.5">
      <c r="B881" s="42"/>
      <c r="C881" s="64"/>
      <c r="D881" s="218" t="s">
        <v>205</v>
      </c>
      <c r="E881" s="64"/>
      <c r="F881" s="219" t="s">
        <v>1767</v>
      </c>
      <c r="G881" s="64"/>
      <c r="H881" s="64"/>
      <c r="I881" s="174"/>
      <c r="J881" s="64"/>
      <c r="K881" s="64"/>
      <c r="L881" s="62"/>
      <c r="M881" s="220"/>
      <c r="N881" s="43"/>
      <c r="O881" s="43"/>
      <c r="P881" s="43"/>
      <c r="Q881" s="43"/>
      <c r="R881" s="43"/>
      <c r="S881" s="43"/>
      <c r="T881" s="79"/>
      <c r="AT881" s="25" t="s">
        <v>205</v>
      </c>
      <c r="AU881" s="25" t="s">
        <v>79</v>
      </c>
    </row>
    <row r="882" spans="2:51" s="13" customFormat="1" ht="13.5">
      <c r="B882" s="232"/>
      <c r="C882" s="233"/>
      <c r="D882" s="245" t="s">
        <v>207</v>
      </c>
      <c r="E882" s="256" t="s">
        <v>21</v>
      </c>
      <c r="F882" s="257" t="s">
        <v>1768</v>
      </c>
      <c r="G882" s="233"/>
      <c r="H882" s="258">
        <v>256.068</v>
      </c>
      <c r="I882" s="237"/>
      <c r="J882" s="233"/>
      <c r="K882" s="233"/>
      <c r="L882" s="238"/>
      <c r="M882" s="239"/>
      <c r="N882" s="240"/>
      <c r="O882" s="240"/>
      <c r="P882" s="240"/>
      <c r="Q882" s="240"/>
      <c r="R882" s="240"/>
      <c r="S882" s="240"/>
      <c r="T882" s="241"/>
      <c r="AT882" s="242" t="s">
        <v>207</v>
      </c>
      <c r="AU882" s="242" t="s">
        <v>79</v>
      </c>
      <c r="AV882" s="13" t="s">
        <v>79</v>
      </c>
      <c r="AW882" s="13" t="s">
        <v>33</v>
      </c>
      <c r="AX882" s="13" t="s">
        <v>77</v>
      </c>
      <c r="AY882" s="242" t="s">
        <v>195</v>
      </c>
    </row>
    <row r="883" spans="2:65" s="1" customFormat="1" ht="22.5" customHeight="1">
      <c r="B883" s="42"/>
      <c r="C883" s="206" t="s">
        <v>1769</v>
      </c>
      <c r="D883" s="206" t="s">
        <v>198</v>
      </c>
      <c r="E883" s="207" t="s">
        <v>1770</v>
      </c>
      <c r="F883" s="208" t="s">
        <v>1771</v>
      </c>
      <c r="G883" s="209" t="s">
        <v>250</v>
      </c>
      <c r="H883" s="210">
        <v>128.034</v>
      </c>
      <c r="I883" s="211"/>
      <c r="J883" s="212">
        <f>ROUND(I883*H883,2)</f>
        <v>0</v>
      </c>
      <c r="K883" s="208" t="s">
        <v>202</v>
      </c>
      <c r="L883" s="62"/>
      <c r="M883" s="213" t="s">
        <v>21</v>
      </c>
      <c r="N883" s="214" t="s">
        <v>41</v>
      </c>
      <c r="O883" s="43"/>
      <c r="P883" s="215">
        <f>O883*H883</f>
        <v>0</v>
      </c>
      <c r="Q883" s="215">
        <v>7E-05</v>
      </c>
      <c r="R883" s="215">
        <f>Q883*H883</f>
        <v>0.008962379999999999</v>
      </c>
      <c r="S883" s="215">
        <v>0</v>
      </c>
      <c r="T883" s="216">
        <f>S883*H883</f>
        <v>0</v>
      </c>
      <c r="AR883" s="25" t="s">
        <v>301</v>
      </c>
      <c r="AT883" s="25" t="s">
        <v>198</v>
      </c>
      <c r="AU883" s="25" t="s">
        <v>79</v>
      </c>
      <c r="AY883" s="25" t="s">
        <v>195</v>
      </c>
      <c r="BE883" s="217">
        <f>IF(N883="základní",J883,0)</f>
        <v>0</v>
      </c>
      <c r="BF883" s="217">
        <f>IF(N883="snížená",J883,0)</f>
        <v>0</v>
      </c>
      <c r="BG883" s="217">
        <f>IF(N883="zákl. přenesená",J883,0)</f>
        <v>0</v>
      </c>
      <c r="BH883" s="217">
        <f>IF(N883="sníž. přenesená",J883,0)</f>
        <v>0</v>
      </c>
      <c r="BI883" s="217">
        <f>IF(N883="nulová",J883,0)</f>
        <v>0</v>
      </c>
      <c r="BJ883" s="25" t="s">
        <v>77</v>
      </c>
      <c r="BK883" s="217">
        <f>ROUND(I883*H883,2)</f>
        <v>0</v>
      </c>
      <c r="BL883" s="25" t="s">
        <v>301</v>
      </c>
      <c r="BM883" s="25" t="s">
        <v>1772</v>
      </c>
    </row>
    <row r="884" spans="2:47" s="1" customFormat="1" ht="27">
      <c r="B884" s="42"/>
      <c r="C884" s="64"/>
      <c r="D884" s="218" t="s">
        <v>205</v>
      </c>
      <c r="E884" s="64"/>
      <c r="F884" s="219" t="s">
        <v>1773</v>
      </c>
      <c r="G884" s="64"/>
      <c r="H884" s="64"/>
      <c r="I884" s="174"/>
      <c r="J884" s="64"/>
      <c r="K884" s="64"/>
      <c r="L884" s="62"/>
      <c r="M884" s="220"/>
      <c r="N884" s="43"/>
      <c r="O884" s="43"/>
      <c r="P884" s="43"/>
      <c r="Q884" s="43"/>
      <c r="R884" s="43"/>
      <c r="S884" s="43"/>
      <c r="T884" s="79"/>
      <c r="AT884" s="25" t="s">
        <v>205</v>
      </c>
      <c r="AU884" s="25" t="s">
        <v>79</v>
      </c>
    </row>
    <row r="885" spans="2:51" s="13" customFormat="1" ht="13.5">
      <c r="B885" s="232"/>
      <c r="C885" s="233"/>
      <c r="D885" s="245" t="s">
        <v>207</v>
      </c>
      <c r="E885" s="256" t="s">
        <v>21</v>
      </c>
      <c r="F885" s="257" t="s">
        <v>812</v>
      </c>
      <c r="G885" s="233"/>
      <c r="H885" s="258">
        <v>128.034</v>
      </c>
      <c r="I885" s="237"/>
      <c r="J885" s="233"/>
      <c r="K885" s="233"/>
      <c r="L885" s="238"/>
      <c r="M885" s="239"/>
      <c r="N885" s="240"/>
      <c r="O885" s="240"/>
      <c r="P885" s="240"/>
      <c r="Q885" s="240"/>
      <c r="R885" s="240"/>
      <c r="S885" s="240"/>
      <c r="T885" s="241"/>
      <c r="AT885" s="242" t="s">
        <v>207</v>
      </c>
      <c r="AU885" s="242" t="s">
        <v>79</v>
      </c>
      <c r="AV885" s="13" t="s">
        <v>79</v>
      </c>
      <c r="AW885" s="13" t="s">
        <v>33</v>
      </c>
      <c r="AX885" s="13" t="s">
        <v>77</v>
      </c>
      <c r="AY885" s="242" t="s">
        <v>195</v>
      </c>
    </row>
    <row r="886" spans="2:65" s="1" customFormat="1" ht="22.5" customHeight="1">
      <c r="B886" s="42"/>
      <c r="C886" s="206" t="s">
        <v>1774</v>
      </c>
      <c r="D886" s="206" t="s">
        <v>198</v>
      </c>
      <c r="E886" s="207" t="s">
        <v>1775</v>
      </c>
      <c r="F886" s="208" t="s">
        <v>1776</v>
      </c>
      <c r="G886" s="209" t="s">
        <v>250</v>
      </c>
      <c r="H886" s="210">
        <v>128.034</v>
      </c>
      <c r="I886" s="211"/>
      <c r="J886" s="212">
        <f>ROUND(I886*H886,2)</f>
        <v>0</v>
      </c>
      <c r="K886" s="208" t="s">
        <v>202</v>
      </c>
      <c r="L886" s="62"/>
      <c r="M886" s="213" t="s">
        <v>21</v>
      </c>
      <c r="N886" s="214" t="s">
        <v>41</v>
      </c>
      <c r="O886" s="43"/>
      <c r="P886" s="215">
        <f>O886*H886</f>
        <v>0</v>
      </c>
      <c r="Q886" s="215">
        <v>0.0075</v>
      </c>
      <c r="R886" s="215">
        <f>Q886*H886</f>
        <v>0.9602549999999999</v>
      </c>
      <c r="S886" s="215">
        <v>0</v>
      </c>
      <c r="T886" s="216">
        <f>S886*H886</f>
        <v>0</v>
      </c>
      <c r="AR886" s="25" t="s">
        <v>301</v>
      </c>
      <c r="AT886" s="25" t="s">
        <v>198</v>
      </c>
      <c r="AU886" s="25" t="s">
        <v>79</v>
      </c>
      <c r="AY886" s="25" t="s">
        <v>195</v>
      </c>
      <c r="BE886" s="217">
        <f>IF(N886="základní",J886,0)</f>
        <v>0</v>
      </c>
      <c r="BF886" s="217">
        <f>IF(N886="snížená",J886,0)</f>
        <v>0</v>
      </c>
      <c r="BG886" s="217">
        <f>IF(N886="zákl. přenesená",J886,0)</f>
        <v>0</v>
      </c>
      <c r="BH886" s="217">
        <f>IF(N886="sníž. přenesená",J886,0)</f>
        <v>0</v>
      </c>
      <c r="BI886" s="217">
        <f>IF(N886="nulová",J886,0)</f>
        <v>0</v>
      </c>
      <c r="BJ886" s="25" t="s">
        <v>77</v>
      </c>
      <c r="BK886" s="217">
        <f>ROUND(I886*H886,2)</f>
        <v>0</v>
      </c>
      <c r="BL886" s="25" t="s">
        <v>301</v>
      </c>
      <c r="BM886" s="25" t="s">
        <v>1777</v>
      </c>
    </row>
    <row r="887" spans="2:47" s="1" customFormat="1" ht="27">
      <c r="B887" s="42"/>
      <c r="C887" s="64"/>
      <c r="D887" s="218" t="s">
        <v>205</v>
      </c>
      <c r="E887" s="64"/>
      <c r="F887" s="219" t="s">
        <v>1778</v>
      </c>
      <c r="G887" s="64"/>
      <c r="H887" s="64"/>
      <c r="I887" s="174"/>
      <c r="J887" s="64"/>
      <c r="K887" s="64"/>
      <c r="L887" s="62"/>
      <c r="M887" s="220"/>
      <c r="N887" s="43"/>
      <c r="O887" s="43"/>
      <c r="P887" s="43"/>
      <c r="Q887" s="43"/>
      <c r="R887" s="43"/>
      <c r="S887" s="43"/>
      <c r="T887" s="79"/>
      <c r="AT887" s="25" t="s">
        <v>205</v>
      </c>
      <c r="AU887" s="25" t="s">
        <v>79</v>
      </c>
    </row>
    <row r="888" spans="2:51" s="13" customFormat="1" ht="13.5">
      <c r="B888" s="232"/>
      <c r="C888" s="233"/>
      <c r="D888" s="245" t="s">
        <v>207</v>
      </c>
      <c r="E888" s="256" t="s">
        <v>21</v>
      </c>
      <c r="F888" s="257" t="s">
        <v>812</v>
      </c>
      <c r="G888" s="233"/>
      <c r="H888" s="258">
        <v>128.034</v>
      </c>
      <c r="I888" s="237"/>
      <c r="J888" s="233"/>
      <c r="K888" s="233"/>
      <c r="L888" s="238"/>
      <c r="M888" s="239"/>
      <c r="N888" s="240"/>
      <c r="O888" s="240"/>
      <c r="P888" s="240"/>
      <c r="Q888" s="240"/>
      <c r="R888" s="240"/>
      <c r="S888" s="240"/>
      <c r="T888" s="241"/>
      <c r="AT888" s="242" t="s">
        <v>207</v>
      </c>
      <c r="AU888" s="242" t="s">
        <v>79</v>
      </c>
      <c r="AV888" s="13" t="s">
        <v>79</v>
      </c>
      <c r="AW888" s="13" t="s">
        <v>33</v>
      </c>
      <c r="AX888" s="13" t="s">
        <v>77</v>
      </c>
      <c r="AY888" s="242" t="s">
        <v>195</v>
      </c>
    </row>
    <row r="889" spans="2:65" s="1" customFormat="1" ht="22.5" customHeight="1">
      <c r="B889" s="42"/>
      <c r="C889" s="206" t="s">
        <v>1779</v>
      </c>
      <c r="D889" s="206" t="s">
        <v>198</v>
      </c>
      <c r="E889" s="207" t="s">
        <v>1780</v>
      </c>
      <c r="F889" s="208" t="s">
        <v>1781</v>
      </c>
      <c r="G889" s="209" t="s">
        <v>250</v>
      </c>
      <c r="H889" s="210">
        <v>128.034</v>
      </c>
      <c r="I889" s="211"/>
      <c r="J889" s="212">
        <f>ROUND(I889*H889,2)</f>
        <v>0</v>
      </c>
      <c r="K889" s="208" t="s">
        <v>202</v>
      </c>
      <c r="L889" s="62"/>
      <c r="M889" s="213" t="s">
        <v>21</v>
      </c>
      <c r="N889" s="214" t="s">
        <v>41</v>
      </c>
      <c r="O889" s="43"/>
      <c r="P889" s="215">
        <f>O889*H889</f>
        <v>0</v>
      </c>
      <c r="Q889" s="215">
        <v>0.0004</v>
      </c>
      <c r="R889" s="215">
        <f>Q889*H889</f>
        <v>0.0512136</v>
      </c>
      <c r="S889" s="215">
        <v>0</v>
      </c>
      <c r="T889" s="216">
        <f>S889*H889</f>
        <v>0</v>
      </c>
      <c r="AR889" s="25" t="s">
        <v>301</v>
      </c>
      <c r="AT889" s="25" t="s">
        <v>198</v>
      </c>
      <c r="AU889" s="25" t="s">
        <v>79</v>
      </c>
      <c r="AY889" s="25" t="s">
        <v>195</v>
      </c>
      <c r="BE889" s="217">
        <f>IF(N889="základní",J889,0)</f>
        <v>0</v>
      </c>
      <c r="BF889" s="217">
        <f>IF(N889="snížená",J889,0)</f>
        <v>0</v>
      </c>
      <c r="BG889" s="217">
        <f>IF(N889="zákl. přenesená",J889,0)</f>
        <v>0</v>
      </c>
      <c r="BH889" s="217">
        <f>IF(N889="sníž. přenesená",J889,0)</f>
        <v>0</v>
      </c>
      <c r="BI889" s="217">
        <f>IF(N889="nulová",J889,0)</f>
        <v>0</v>
      </c>
      <c r="BJ889" s="25" t="s">
        <v>77</v>
      </c>
      <c r="BK889" s="217">
        <f>ROUND(I889*H889,2)</f>
        <v>0</v>
      </c>
      <c r="BL889" s="25" t="s">
        <v>301</v>
      </c>
      <c r="BM889" s="25" t="s">
        <v>1782</v>
      </c>
    </row>
    <row r="890" spans="2:47" s="1" customFormat="1" ht="27">
      <c r="B890" s="42"/>
      <c r="C890" s="64"/>
      <c r="D890" s="218" t="s">
        <v>205</v>
      </c>
      <c r="E890" s="64"/>
      <c r="F890" s="219" t="s">
        <v>1783</v>
      </c>
      <c r="G890" s="64"/>
      <c r="H890" s="64"/>
      <c r="I890" s="174"/>
      <c r="J890" s="64"/>
      <c r="K890" s="64"/>
      <c r="L890" s="62"/>
      <c r="M890" s="220"/>
      <c r="N890" s="43"/>
      <c r="O890" s="43"/>
      <c r="P890" s="43"/>
      <c r="Q890" s="43"/>
      <c r="R890" s="43"/>
      <c r="S890" s="43"/>
      <c r="T890" s="79"/>
      <c r="AT890" s="25" t="s">
        <v>205</v>
      </c>
      <c r="AU890" s="25" t="s">
        <v>79</v>
      </c>
    </row>
    <row r="891" spans="2:51" s="12" customFormat="1" ht="13.5">
      <c r="B891" s="221"/>
      <c r="C891" s="222"/>
      <c r="D891" s="218" t="s">
        <v>207</v>
      </c>
      <c r="E891" s="223" t="s">
        <v>21</v>
      </c>
      <c r="F891" s="224" t="s">
        <v>253</v>
      </c>
      <c r="G891" s="222"/>
      <c r="H891" s="225" t="s">
        <v>21</v>
      </c>
      <c r="I891" s="226"/>
      <c r="J891" s="222"/>
      <c r="K891" s="222"/>
      <c r="L891" s="227"/>
      <c r="M891" s="228"/>
      <c r="N891" s="229"/>
      <c r="O891" s="229"/>
      <c r="P891" s="229"/>
      <c r="Q891" s="229"/>
      <c r="R891" s="229"/>
      <c r="S891" s="229"/>
      <c r="T891" s="230"/>
      <c r="AT891" s="231" t="s">
        <v>207</v>
      </c>
      <c r="AU891" s="231" t="s">
        <v>79</v>
      </c>
      <c r="AV891" s="12" t="s">
        <v>77</v>
      </c>
      <c r="AW891" s="12" t="s">
        <v>33</v>
      </c>
      <c r="AX891" s="12" t="s">
        <v>70</v>
      </c>
      <c r="AY891" s="231" t="s">
        <v>195</v>
      </c>
    </row>
    <row r="892" spans="2:51" s="13" customFormat="1" ht="13.5">
      <c r="B892" s="232"/>
      <c r="C892" s="233"/>
      <c r="D892" s="218" t="s">
        <v>207</v>
      </c>
      <c r="E892" s="234" t="s">
        <v>21</v>
      </c>
      <c r="F892" s="235" t="s">
        <v>1360</v>
      </c>
      <c r="G892" s="233"/>
      <c r="H892" s="236">
        <v>55.74</v>
      </c>
      <c r="I892" s="237"/>
      <c r="J892" s="233"/>
      <c r="K892" s="233"/>
      <c r="L892" s="238"/>
      <c r="M892" s="239"/>
      <c r="N892" s="240"/>
      <c r="O892" s="240"/>
      <c r="P892" s="240"/>
      <c r="Q892" s="240"/>
      <c r="R892" s="240"/>
      <c r="S892" s="240"/>
      <c r="T892" s="241"/>
      <c r="AT892" s="242" t="s">
        <v>207</v>
      </c>
      <c r="AU892" s="242" t="s">
        <v>79</v>
      </c>
      <c r="AV892" s="13" t="s">
        <v>79</v>
      </c>
      <c r="AW892" s="13" t="s">
        <v>33</v>
      </c>
      <c r="AX892" s="13" t="s">
        <v>70</v>
      </c>
      <c r="AY892" s="242" t="s">
        <v>195</v>
      </c>
    </row>
    <row r="893" spans="2:51" s="13" customFormat="1" ht="13.5">
      <c r="B893" s="232"/>
      <c r="C893" s="233"/>
      <c r="D893" s="218" t="s">
        <v>207</v>
      </c>
      <c r="E893" s="234" t="s">
        <v>21</v>
      </c>
      <c r="F893" s="235" t="s">
        <v>1361</v>
      </c>
      <c r="G893" s="233"/>
      <c r="H893" s="236">
        <v>16.07</v>
      </c>
      <c r="I893" s="237"/>
      <c r="J893" s="233"/>
      <c r="K893" s="233"/>
      <c r="L893" s="238"/>
      <c r="M893" s="239"/>
      <c r="N893" s="240"/>
      <c r="O893" s="240"/>
      <c r="P893" s="240"/>
      <c r="Q893" s="240"/>
      <c r="R893" s="240"/>
      <c r="S893" s="240"/>
      <c r="T893" s="241"/>
      <c r="AT893" s="242" t="s">
        <v>207</v>
      </c>
      <c r="AU893" s="242" t="s">
        <v>79</v>
      </c>
      <c r="AV893" s="13" t="s">
        <v>79</v>
      </c>
      <c r="AW893" s="13" t="s">
        <v>33</v>
      </c>
      <c r="AX893" s="13" t="s">
        <v>70</v>
      </c>
      <c r="AY893" s="242" t="s">
        <v>195</v>
      </c>
    </row>
    <row r="894" spans="2:51" s="13" customFormat="1" ht="13.5">
      <c r="B894" s="232"/>
      <c r="C894" s="233"/>
      <c r="D894" s="218" t="s">
        <v>207</v>
      </c>
      <c r="E894" s="234" t="s">
        <v>21</v>
      </c>
      <c r="F894" s="235" t="s">
        <v>1362</v>
      </c>
      <c r="G894" s="233"/>
      <c r="H894" s="236">
        <v>16.07</v>
      </c>
      <c r="I894" s="237"/>
      <c r="J894" s="233"/>
      <c r="K894" s="233"/>
      <c r="L894" s="238"/>
      <c r="M894" s="239"/>
      <c r="N894" s="240"/>
      <c r="O894" s="240"/>
      <c r="P894" s="240"/>
      <c r="Q894" s="240"/>
      <c r="R894" s="240"/>
      <c r="S894" s="240"/>
      <c r="T894" s="241"/>
      <c r="AT894" s="242" t="s">
        <v>207</v>
      </c>
      <c r="AU894" s="242" t="s">
        <v>79</v>
      </c>
      <c r="AV894" s="13" t="s">
        <v>79</v>
      </c>
      <c r="AW894" s="13" t="s">
        <v>33</v>
      </c>
      <c r="AX894" s="13" t="s">
        <v>70</v>
      </c>
      <c r="AY894" s="242" t="s">
        <v>195</v>
      </c>
    </row>
    <row r="895" spans="2:51" s="13" customFormat="1" ht="13.5">
      <c r="B895" s="232"/>
      <c r="C895" s="233"/>
      <c r="D895" s="218" t="s">
        <v>207</v>
      </c>
      <c r="E895" s="234" t="s">
        <v>21</v>
      </c>
      <c r="F895" s="235" t="s">
        <v>1363</v>
      </c>
      <c r="G895" s="233"/>
      <c r="H895" s="236">
        <v>16.07</v>
      </c>
      <c r="I895" s="237"/>
      <c r="J895" s="233"/>
      <c r="K895" s="233"/>
      <c r="L895" s="238"/>
      <c r="M895" s="239"/>
      <c r="N895" s="240"/>
      <c r="O895" s="240"/>
      <c r="P895" s="240"/>
      <c r="Q895" s="240"/>
      <c r="R895" s="240"/>
      <c r="S895" s="240"/>
      <c r="T895" s="241"/>
      <c r="AT895" s="242" t="s">
        <v>207</v>
      </c>
      <c r="AU895" s="242" t="s">
        <v>79</v>
      </c>
      <c r="AV895" s="13" t="s">
        <v>79</v>
      </c>
      <c r="AW895" s="13" t="s">
        <v>33</v>
      </c>
      <c r="AX895" s="13" t="s">
        <v>70</v>
      </c>
      <c r="AY895" s="242" t="s">
        <v>195</v>
      </c>
    </row>
    <row r="896" spans="2:51" s="13" customFormat="1" ht="13.5">
      <c r="B896" s="232"/>
      <c r="C896" s="233"/>
      <c r="D896" s="218" t="s">
        <v>207</v>
      </c>
      <c r="E896" s="234" t="s">
        <v>21</v>
      </c>
      <c r="F896" s="235" t="s">
        <v>1364</v>
      </c>
      <c r="G896" s="233"/>
      <c r="H896" s="236">
        <v>16.07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AT896" s="242" t="s">
        <v>207</v>
      </c>
      <c r="AU896" s="242" t="s">
        <v>79</v>
      </c>
      <c r="AV896" s="13" t="s">
        <v>79</v>
      </c>
      <c r="AW896" s="13" t="s">
        <v>33</v>
      </c>
      <c r="AX896" s="13" t="s">
        <v>70</v>
      </c>
      <c r="AY896" s="242" t="s">
        <v>195</v>
      </c>
    </row>
    <row r="897" spans="2:51" s="13" customFormat="1" ht="13.5">
      <c r="B897" s="232"/>
      <c r="C897" s="233"/>
      <c r="D897" s="218" t="s">
        <v>207</v>
      </c>
      <c r="E897" s="234" t="s">
        <v>21</v>
      </c>
      <c r="F897" s="235" t="s">
        <v>1784</v>
      </c>
      <c r="G897" s="233"/>
      <c r="H897" s="236">
        <v>8.014</v>
      </c>
      <c r="I897" s="237"/>
      <c r="J897" s="233"/>
      <c r="K897" s="233"/>
      <c r="L897" s="238"/>
      <c r="M897" s="239"/>
      <c r="N897" s="240"/>
      <c r="O897" s="240"/>
      <c r="P897" s="240"/>
      <c r="Q897" s="240"/>
      <c r="R897" s="240"/>
      <c r="S897" s="240"/>
      <c r="T897" s="241"/>
      <c r="AT897" s="242" t="s">
        <v>207</v>
      </c>
      <c r="AU897" s="242" t="s">
        <v>79</v>
      </c>
      <c r="AV897" s="13" t="s">
        <v>79</v>
      </c>
      <c r="AW897" s="13" t="s">
        <v>33</v>
      </c>
      <c r="AX897" s="13" t="s">
        <v>70</v>
      </c>
      <c r="AY897" s="242" t="s">
        <v>195</v>
      </c>
    </row>
    <row r="898" spans="2:51" s="14" customFormat="1" ht="13.5">
      <c r="B898" s="243"/>
      <c r="C898" s="244"/>
      <c r="D898" s="245" t="s">
        <v>207</v>
      </c>
      <c r="E898" s="246" t="s">
        <v>812</v>
      </c>
      <c r="F898" s="247" t="s">
        <v>211</v>
      </c>
      <c r="G898" s="244"/>
      <c r="H898" s="248">
        <v>128.034</v>
      </c>
      <c r="I898" s="249"/>
      <c r="J898" s="244"/>
      <c r="K898" s="244"/>
      <c r="L898" s="250"/>
      <c r="M898" s="251"/>
      <c r="N898" s="252"/>
      <c r="O898" s="252"/>
      <c r="P898" s="252"/>
      <c r="Q898" s="252"/>
      <c r="R898" s="252"/>
      <c r="S898" s="252"/>
      <c r="T898" s="253"/>
      <c r="AT898" s="254" t="s">
        <v>207</v>
      </c>
      <c r="AU898" s="254" t="s">
        <v>79</v>
      </c>
      <c r="AV898" s="14" t="s">
        <v>203</v>
      </c>
      <c r="AW898" s="14" t="s">
        <v>33</v>
      </c>
      <c r="AX898" s="14" t="s">
        <v>77</v>
      </c>
      <c r="AY898" s="254" t="s">
        <v>195</v>
      </c>
    </row>
    <row r="899" spans="2:65" s="1" customFormat="1" ht="22.5" customHeight="1">
      <c r="B899" s="42"/>
      <c r="C899" s="260" t="s">
        <v>1785</v>
      </c>
      <c r="D899" s="260" t="s">
        <v>233</v>
      </c>
      <c r="E899" s="261" t="s">
        <v>1786</v>
      </c>
      <c r="F899" s="262" t="s">
        <v>1787</v>
      </c>
      <c r="G899" s="263" t="s">
        <v>250</v>
      </c>
      <c r="H899" s="264">
        <v>140.837</v>
      </c>
      <c r="I899" s="265"/>
      <c r="J899" s="266">
        <f>ROUND(I899*H899,2)</f>
        <v>0</v>
      </c>
      <c r="K899" s="262" t="s">
        <v>202</v>
      </c>
      <c r="L899" s="267"/>
      <c r="M899" s="268" t="s">
        <v>21</v>
      </c>
      <c r="N899" s="269" t="s">
        <v>41</v>
      </c>
      <c r="O899" s="43"/>
      <c r="P899" s="215">
        <f>O899*H899</f>
        <v>0</v>
      </c>
      <c r="Q899" s="215">
        <v>0.0026</v>
      </c>
      <c r="R899" s="215">
        <f>Q899*H899</f>
        <v>0.36617619999999995</v>
      </c>
      <c r="S899" s="215">
        <v>0</v>
      </c>
      <c r="T899" s="216">
        <f>S899*H899</f>
        <v>0</v>
      </c>
      <c r="AR899" s="25" t="s">
        <v>403</v>
      </c>
      <c r="AT899" s="25" t="s">
        <v>233</v>
      </c>
      <c r="AU899" s="25" t="s">
        <v>79</v>
      </c>
      <c r="AY899" s="25" t="s">
        <v>195</v>
      </c>
      <c r="BE899" s="217">
        <f>IF(N899="základní",J899,0)</f>
        <v>0</v>
      </c>
      <c r="BF899" s="217">
        <f>IF(N899="snížená",J899,0)</f>
        <v>0</v>
      </c>
      <c r="BG899" s="217">
        <f>IF(N899="zákl. přenesená",J899,0)</f>
        <v>0</v>
      </c>
      <c r="BH899" s="217">
        <f>IF(N899="sníž. přenesená",J899,0)</f>
        <v>0</v>
      </c>
      <c r="BI899" s="217">
        <f>IF(N899="nulová",J899,0)</f>
        <v>0</v>
      </c>
      <c r="BJ899" s="25" t="s">
        <v>77</v>
      </c>
      <c r="BK899" s="217">
        <f>ROUND(I899*H899,2)</f>
        <v>0</v>
      </c>
      <c r="BL899" s="25" t="s">
        <v>301</v>
      </c>
      <c r="BM899" s="25" t="s">
        <v>1788</v>
      </c>
    </row>
    <row r="900" spans="2:47" s="1" customFormat="1" ht="13.5">
      <c r="B900" s="42"/>
      <c r="C900" s="64"/>
      <c r="D900" s="218" t="s">
        <v>205</v>
      </c>
      <c r="E900" s="64"/>
      <c r="F900" s="219" t="s">
        <v>1789</v>
      </c>
      <c r="G900" s="64"/>
      <c r="H900" s="64"/>
      <c r="I900" s="174"/>
      <c r="J900" s="64"/>
      <c r="K900" s="64"/>
      <c r="L900" s="62"/>
      <c r="M900" s="220"/>
      <c r="N900" s="43"/>
      <c r="O900" s="43"/>
      <c r="P900" s="43"/>
      <c r="Q900" s="43"/>
      <c r="R900" s="43"/>
      <c r="S900" s="43"/>
      <c r="T900" s="79"/>
      <c r="AT900" s="25" t="s">
        <v>205</v>
      </c>
      <c r="AU900" s="25" t="s">
        <v>79</v>
      </c>
    </row>
    <row r="901" spans="2:51" s="13" customFormat="1" ht="13.5">
      <c r="B901" s="232"/>
      <c r="C901" s="233"/>
      <c r="D901" s="245" t="s">
        <v>207</v>
      </c>
      <c r="E901" s="233"/>
      <c r="F901" s="257" t="s">
        <v>1790</v>
      </c>
      <c r="G901" s="233"/>
      <c r="H901" s="258">
        <v>140.837</v>
      </c>
      <c r="I901" s="237"/>
      <c r="J901" s="233"/>
      <c r="K901" s="233"/>
      <c r="L901" s="238"/>
      <c r="M901" s="239"/>
      <c r="N901" s="240"/>
      <c r="O901" s="240"/>
      <c r="P901" s="240"/>
      <c r="Q901" s="240"/>
      <c r="R901" s="240"/>
      <c r="S901" s="240"/>
      <c r="T901" s="241"/>
      <c r="AT901" s="242" t="s">
        <v>207</v>
      </c>
      <c r="AU901" s="242" t="s">
        <v>79</v>
      </c>
      <c r="AV901" s="13" t="s">
        <v>79</v>
      </c>
      <c r="AW901" s="13" t="s">
        <v>6</v>
      </c>
      <c r="AX901" s="13" t="s">
        <v>77</v>
      </c>
      <c r="AY901" s="242" t="s">
        <v>195</v>
      </c>
    </row>
    <row r="902" spans="2:65" s="1" customFormat="1" ht="22.5" customHeight="1">
      <c r="B902" s="42"/>
      <c r="C902" s="206" t="s">
        <v>1791</v>
      </c>
      <c r="D902" s="206" t="s">
        <v>198</v>
      </c>
      <c r="E902" s="207" t="s">
        <v>1792</v>
      </c>
      <c r="F902" s="208" t="s">
        <v>1793</v>
      </c>
      <c r="G902" s="209" t="s">
        <v>351</v>
      </c>
      <c r="H902" s="210">
        <v>90</v>
      </c>
      <c r="I902" s="211"/>
      <c r="J902" s="212">
        <f>ROUND(I902*H902,2)</f>
        <v>0</v>
      </c>
      <c r="K902" s="208" t="s">
        <v>202</v>
      </c>
      <c r="L902" s="62"/>
      <c r="M902" s="213" t="s">
        <v>21</v>
      </c>
      <c r="N902" s="214" t="s">
        <v>41</v>
      </c>
      <c r="O902" s="43"/>
      <c r="P902" s="215">
        <f>O902*H902</f>
        <v>0</v>
      </c>
      <c r="Q902" s="215">
        <v>2E-05</v>
      </c>
      <c r="R902" s="215">
        <f>Q902*H902</f>
        <v>0.0018000000000000002</v>
      </c>
      <c r="S902" s="215">
        <v>0</v>
      </c>
      <c r="T902" s="216">
        <f>S902*H902</f>
        <v>0</v>
      </c>
      <c r="AR902" s="25" t="s">
        <v>301</v>
      </c>
      <c r="AT902" s="25" t="s">
        <v>198</v>
      </c>
      <c r="AU902" s="25" t="s">
        <v>79</v>
      </c>
      <c r="AY902" s="25" t="s">
        <v>195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77</v>
      </c>
      <c r="BK902" s="217">
        <f>ROUND(I902*H902,2)</f>
        <v>0</v>
      </c>
      <c r="BL902" s="25" t="s">
        <v>301</v>
      </c>
      <c r="BM902" s="25" t="s">
        <v>1794</v>
      </c>
    </row>
    <row r="903" spans="2:47" s="1" customFormat="1" ht="13.5">
      <c r="B903" s="42"/>
      <c r="C903" s="64"/>
      <c r="D903" s="218" t="s">
        <v>205</v>
      </c>
      <c r="E903" s="64"/>
      <c r="F903" s="219" t="s">
        <v>1795</v>
      </c>
      <c r="G903" s="64"/>
      <c r="H903" s="64"/>
      <c r="I903" s="174"/>
      <c r="J903" s="64"/>
      <c r="K903" s="64"/>
      <c r="L903" s="62"/>
      <c r="M903" s="220"/>
      <c r="N903" s="43"/>
      <c r="O903" s="43"/>
      <c r="P903" s="43"/>
      <c r="Q903" s="43"/>
      <c r="R903" s="43"/>
      <c r="S903" s="43"/>
      <c r="T903" s="79"/>
      <c r="AT903" s="25" t="s">
        <v>205</v>
      </c>
      <c r="AU903" s="25" t="s">
        <v>79</v>
      </c>
    </row>
    <row r="904" spans="2:51" s="13" customFormat="1" ht="13.5">
      <c r="B904" s="232"/>
      <c r="C904" s="233"/>
      <c r="D904" s="218" t="s">
        <v>207</v>
      </c>
      <c r="E904" s="234" t="s">
        <v>21</v>
      </c>
      <c r="F904" s="235" t="s">
        <v>1796</v>
      </c>
      <c r="G904" s="233"/>
      <c r="H904" s="236">
        <v>90</v>
      </c>
      <c r="I904" s="237"/>
      <c r="J904" s="233"/>
      <c r="K904" s="233"/>
      <c r="L904" s="238"/>
      <c r="M904" s="239"/>
      <c r="N904" s="240"/>
      <c r="O904" s="240"/>
      <c r="P904" s="240"/>
      <c r="Q904" s="240"/>
      <c r="R904" s="240"/>
      <c r="S904" s="240"/>
      <c r="T904" s="241"/>
      <c r="AT904" s="242" t="s">
        <v>207</v>
      </c>
      <c r="AU904" s="242" t="s">
        <v>79</v>
      </c>
      <c r="AV904" s="13" t="s">
        <v>79</v>
      </c>
      <c r="AW904" s="13" t="s">
        <v>33</v>
      </c>
      <c r="AX904" s="13" t="s">
        <v>70</v>
      </c>
      <c r="AY904" s="242" t="s">
        <v>195</v>
      </c>
    </row>
    <row r="905" spans="2:51" s="14" customFormat="1" ht="13.5">
      <c r="B905" s="243"/>
      <c r="C905" s="244"/>
      <c r="D905" s="245" t="s">
        <v>207</v>
      </c>
      <c r="E905" s="246" t="s">
        <v>21</v>
      </c>
      <c r="F905" s="247" t="s">
        <v>211</v>
      </c>
      <c r="G905" s="244"/>
      <c r="H905" s="248">
        <v>90</v>
      </c>
      <c r="I905" s="249"/>
      <c r="J905" s="244"/>
      <c r="K905" s="244"/>
      <c r="L905" s="250"/>
      <c r="M905" s="251"/>
      <c r="N905" s="252"/>
      <c r="O905" s="252"/>
      <c r="P905" s="252"/>
      <c r="Q905" s="252"/>
      <c r="R905" s="252"/>
      <c r="S905" s="252"/>
      <c r="T905" s="253"/>
      <c r="AT905" s="254" t="s">
        <v>207</v>
      </c>
      <c r="AU905" s="254" t="s">
        <v>79</v>
      </c>
      <c r="AV905" s="14" t="s">
        <v>203</v>
      </c>
      <c r="AW905" s="14" t="s">
        <v>33</v>
      </c>
      <c r="AX905" s="14" t="s">
        <v>77</v>
      </c>
      <c r="AY905" s="254" t="s">
        <v>195</v>
      </c>
    </row>
    <row r="906" spans="2:65" s="1" customFormat="1" ht="22.5" customHeight="1">
      <c r="B906" s="42"/>
      <c r="C906" s="206" t="s">
        <v>1797</v>
      </c>
      <c r="D906" s="206" t="s">
        <v>198</v>
      </c>
      <c r="E906" s="207" t="s">
        <v>1798</v>
      </c>
      <c r="F906" s="208" t="s">
        <v>1799</v>
      </c>
      <c r="G906" s="209" t="s">
        <v>351</v>
      </c>
      <c r="H906" s="210">
        <v>109.45</v>
      </c>
      <c r="I906" s="211"/>
      <c r="J906" s="212">
        <f>ROUND(I906*H906,2)</f>
        <v>0</v>
      </c>
      <c r="K906" s="208" t="s">
        <v>202</v>
      </c>
      <c r="L906" s="62"/>
      <c r="M906" s="213" t="s">
        <v>21</v>
      </c>
      <c r="N906" s="214" t="s">
        <v>41</v>
      </c>
      <c r="O906" s="43"/>
      <c r="P906" s="215">
        <f>O906*H906</f>
        <v>0</v>
      </c>
      <c r="Q906" s="215">
        <v>3E-05</v>
      </c>
      <c r="R906" s="215">
        <f>Q906*H906</f>
        <v>0.0032835</v>
      </c>
      <c r="S906" s="215">
        <v>0</v>
      </c>
      <c r="T906" s="216">
        <f>S906*H906</f>
        <v>0</v>
      </c>
      <c r="AR906" s="25" t="s">
        <v>301</v>
      </c>
      <c r="AT906" s="25" t="s">
        <v>198</v>
      </c>
      <c r="AU906" s="25" t="s">
        <v>79</v>
      </c>
      <c r="AY906" s="25" t="s">
        <v>195</v>
      </c>
      <c r="BE906" s="217">
        <f>IF(N906="základní",J906,0)</f>
        <v>0</v>
      </c>
      <c r="BF906" s="217">
        <f>IF(N906="snížená",J906,0)</f>
        <v>0</v>
      </c>
      <c r="BG906" s="217">
        <f>IF(N906="zákl. přenesená",J906,0)</f>
        <v>0</v>
      </c>
      <c r="BH906" s="217">
        <f>IF(N906="sníž. přenesená",J906,0)</f>
        <v>0</v>
      </c>
      <c r="BI906" s="217">
        <f>IF(N906="nulová",J906,0)</f>
        <v>0</v>
      </c>
      <c r="BJ906" s="25" t="s">
        <v>77</v>
      </c>
      <c r="BK906" s="217">
        <f>ROUND(I906*H906,2)</f>
        <v>0</v>
      </c>
      <c r="BL906" s="25" t="s">
        <v>301</v>
      </c>
      <c r="BM906" s="25" t="s">
        <v>1800</v>
      </c>
    </row>
    <row r="907" spans="2:47" s="1" customFormat="1" ht="13.5">
      <c r="B907" s="42"/>
      <c r="C907" s="64"/>
      <c r="D907" s="218" t="s">
        <v>205</v>
      </c>
      <c r="E907" s="64"/>
      <c r="F907" s="219" t="s">
        <v>1801</v>
      </c>
      <c r="G907" s="64"/>
      <c r="H907" s="64"/>
      <c r="I907" s="174"/>
      <c r="J907" s="64"/>
      <c r="K907" s="64"/>
      <c r="L907" s="62"/>
      <c r="M907" s="220"/>
      <c r="N907" s="43"/>
      <c r="O907" s="43"/>
      <c r="P907" s="43"/>
      <c r="Q907" s="43"/>
      <c r="R907" s="43"/>
      <c r="S907" s="43"/>
      <c r="T907" s="79"/>
      <c r="AT907" s="25" t="s">
        <v>205</v>
      </c>
      <c r="AU907" s="25" t="s">
        <v>79</v>
      </c>
    </row>
    <row r="908" spans="2:51" s="12" customFormat="1" ht="13.5">
      <c r="B908" s="221"/>
      <c r="C908" s="222"/>
      <c r="D908" s="218" t="s">
        <v>207</v>
      </c>
      <c r="E908" s="223" t="s">
        <v>21</v>
      </c>
      <c r="F908" s="224" t="s">
        <v>253</v>
      </c>
      <c r="G908" s="222"/>
      <c r="H908" s="225" t="s">
        <v>21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AT908" s="231" t="s">
        <v>207</v>
      </c>
      <c r="AU908" s="231" t="s">
        <v>79</v>
      </c>
      <c r="AV908" s="12" t="s">
        <v>77</v>
      </c>
      <c r="AW908" s="12" t="s">
        <v>33</v>
      </c>
      <c r="AX908" s="12" t="s">
        <v>70</v>
      </c>
      <c r="AY908" s="231" t="s">
        <v>195</v>
      </c>
    </row>
    <row r="909" spans="2:51" s="13" customFormat="1" ht="40.5">
      <c r="B909" s="232"/>
      <c r="C909" s="233"/>
      <c r="D909" s="218" t="s">
        <v>207</v>
      </c>
      <c r="E909" s="234" t="s">
        <v>21</v>
      </c>
      <c r="F909" s="235" t="s">
        <v>1802</v>
      </c>
      <c r="G909" s="233"/>
      <c r="H909" s="236">
        <v>35.83</v>
      </c>
      <c r="I909" s="237"/>
      <c r="J909" s="233"/>
      <c r="K909" s="233"/>
      <c r="L909" s="238"/>
      <c r="M909" s="239"/>
      <c r="N909" s="240"/>
      <c r="O909" s="240"/>
      <c r="P909" s="240"/>
      <c r="Q909" s="240"/>
      <c r="R909" s="240"/>
      <c r="S909" s="240"/>
      <c r="T909" s="241"/>
      <c r="AT909" s="242" t="s">
        <v>207</v>
      </c>
      <c r="AU909" s="242" t="s">
        <v>79</v>
      </c>
      <c r="AV909" s="13" t="s">
        <v>79</v>
      </c>
      <c r="AW909" s="13" t="s">
        <v>33</v>
      </c>
      <c r="AX909" s="13" t="s">
        <v>70</v>
      </c>
      <c r="AY909" s="242" t="s">
        <v>195</v>
      </c>
    </row>
    <row r="910" spans="2:51" s="13" customFormat="1" ht="13.5">
      <c r="B910" s="232"/>
      <c r="C910" s="233"/>
      <c r="D910" s="218" t="s">
        <v>207</v>
      </c>
      <c r="E910" s="234" t="s">
        <v>21</v>
      </c>
      <c r="F910" s="235" t="s">
        <v>1803</v>
      </c>
      <c r="G910" s="233"/>
      <c r="H910" s="236">
        <v>15.92</v>
      </c>
      <c r="I910" s="237"/>
      <c r="J910" s="233"/>
      <c r="K910" s="233"/>
      <c r="L910" s="238"/>
      <c r="M910" s="239"/>
      <c r="N910" s="240"/>
      <c r="O910" s="240"/>
      <c r="P910" s="240"/>
      <c r="Q910" s="240"/>
      <c r="R910" s="240"/>
      <c r="S910" s="240"/>
      <c r="T910" s="241"/>
      <c r="AT910" s="242" t="s">
        <v>207</v>
      </c>
      <c r="AU910" s="242" t="s">
        <v>79</v>
      </c>
      <c r="AV910" s="13" t="s">
        <v>79</v>
      </c>
      <c r="AW910" s="13" t="s">
        <v>33</v>
      </c>
      <c r="AX910" s="13" t="s">
        <v>70</v>
      </c>
      <c r="AY910" s="242" t="s">
        <v>195</v>
      </c>
    </row>
    <row r="911" spans="2:51" s="13" customFormat="1" ht="13.5">
      <c r="B911" s="232"/>
      <c r="C911" s="233"/>
      <c r="D911" s="218" t="s">
        <v>207</v>
      </c>
      <c r="E911" s="234" t="s">
        <v>21</v>
      </c>
      <c r="F911" s="235" t="s">
        <v>1804</v>
      </c>
      <c r="G911" s="233"/>
      <c r="H911" s="236">
        <v>15.92</v>
      </c>
      <c r="I911" s="237"/>
      <c r="J911" s="233"/>
      <c r="K911" s="233"/>
      <c r="L911" s="238"/>
      <c r="M911" s="239"/>
      <c r="N911" s="240"/>
      <c r="O911" s="240"/>
      <c r="P911" s="240"/>
      <c r="Q911" s="240"/>
      <c r="R911" s="240"/>
      <c r="S911" s="240"/>
      <c r="T911" s="241"/>
      <c r="AT911" s="242" t="s">
        <v>207</v>
      </c>
      <c r="AU911" s="242" t="s">
        <v>79</v>
      </c>
      <c r="AV911" s="13" t="s">
        <v>79</v>
      </c>
      <c r="AW911" s="13" t="s">
        <v>33</v>
      </c>
      <c r="AX911" s="13" t="s">
        <v>70</v>
      </c>
      <c r="AY911" s="242" t="s">
        <v>195</v>
      </c>
    </row>
    <row r="912" spans="2:51" s="13" customFormat="1" ht="13.5">
      <c r="B912" s="232"/>
      <c r="C912" s="233"/>
      <c r="D912" s="218" t="s">
        <v>207</v>
      </c>
      <c r="E912" s="234" t="s">
        <v>21</v>
      </c>
      <c r="F912" s="235" t="s">
        <v>1805</v>
      </c>
      <c r="G912" s="233"/>
      <c r="H912" s="236">
        <v>15.92</v>
      </c>
      <c r="I912" s="237"/>
      <c r="J912" s="233"/>
      <c r="K912" s="233"/>
      <c r="L912" s="238"/>
      <c r="M912" s="239"/>
      <c r="N912" s="240"/>
      <c r="O912" s="240"/>
      <c r="P912" s="240"/>
      <c r="Q912" s="240"/>
      <c r="R912" s="240"/>
      <c r="S912" s="240"/>
      <c r="T912" s="241"/>
      <c r="AT912" s="242" t="s">
        <v>207</v>
      </c>
      <c r="AU912" s="242" t="s">
        <v>79</v>
      </c>
      <c r="AV912" s="13" t="s">
        <v>79</v>
      </c>
      <c r="AW912" s="13" t="s">
        <v>33</v>
      </c>
      <c r="AX912" s="13" t="s">
        <v>70</v>
      </c>
      <c r="AY912" s="242" t="s">
        <v>195</v>
      </c>
    </row>
    <row r="913" spans="2:51" s="13" customFormat="1" ht="13.5">
      <c r="B913" s="232"/>
      <c r="C913" s="233"/>
      <c r="D913" s="218" t="s">
        <v>207</v>
      </c>
      <c r="E913" s="234" t="s">
        <v>21</v>
      </c>
      <c r="F913" s="235" t="s">
        <v>1806</v>
      </c>
      <c r="G913" s="233"/>
      <c r="H913" s="236">
        <v>15.92</v>
      </c>
      <c r="I913" s="237"/>
      <c r="J913" s="233"/>
      <c r="K913" s="233"/>
      <c r="L913" s="238"/>
      <c r="M913" s="239"/>
      <c r="N913" s="240"/>
      <c r="O913" s="240"/>
      <c r="P913" s="240"/>
      <c r="Q913" s="240"/>
      <c r="R913" s="240"/>
      <c r="S913" s="240"/>
      <c r="T913" s="241"/>
      <c r="AT913" s="242" t="s">
        <v>207</v>
      </c>
      <c r="AU913" s="242" t="s">
        <v>79</v>
      </c>
      <c r="AV913" s="13" t="s">
        <v>79</v>
      </c>
      <c r="AW913" s="13" t="s">
        <v>33</v>
      </c>
      <c r="AX913" s="13" t="s">
        <v>70</v>
      </c>
      <c r="AY913" s="242" t="s">
        <v>195</v>
      </c>
    </row>
    <row r="914" spans="2:51" s="13" customFormat="1" ht="13.5">
      <c r="B914" s="232"/>
      <c r="C914" s="233"/>
      <c r="D914" s="218" t="s">
        <v>207</v>
      </c>
      <c r="E914" s="234" t="s">
        <v>21</v>
      </c>
      <c r="F914" s="235" t="s">
        <v>1807</v>
      </c>
      <c r="G914" s="233"/>
      <c r="H914" s="236">
        <v>9.94</v>
      </c>
      <c r="I914" s="237"/>
      <c r="J914" s="233"/>
      <c r="K914" s="233"/>
      <c r="L914" s="238"/>
      <c r="M914" s="239"/>
      <c r="N914" s="240"/>
      <c r="O914" s="240"/>
      <c r="P914" s="240"/>
      <c r="Q914" s="240"/>
      <c r="R914" s="240"/>
      <c r="S914" s="240"/>
      <c r="T914" s="241"/>
      <c r="AT914" s="242" t="s">
        <v>207</v>
      </c>
      <c r="AU914" s="242" t="s">
        <v>79</v>
      </c>
      <c r="AV914" s="13" t="s">
        <v>79</v>
      </c>
      <c r="AW914" s="13" t="s">
        <v>33</v>
      </c>
      <c r="AX914" s="13" t="s">
        <v>70</v>
      </c>
      <c r="AY914" s="242" t="s">
        <v>195</v>
      </c>
    </row>
    <row r="915" spans="2:51" s="14" customFormat="1" ht="13.5">
      <c r="B915" s="243"/>
      <c r="C915" s="244"/>
      <c r="D915" s="245" t="s">
        <v>207</v>
      </c>
      <c r="E915" s="246" t="s">
        <v>21</v>
      </c>
      <c r="F915" s="247" t="s">
        <v>211</v>
      </c>
      <c r="G915" s="244"/>
      <c r="H915" s="248">
        <v>109.45</v>
      </c>
      <c r="I915" s="249"/>
      <c r="J915" s="244"/>
      <c r="K915" s="244"/>
      <c r="L915" s="250"/>
      <c r="M915" s="251"/>
      <c r="N915" s="252"/>
      <c r="O915" s="252"/>
      <c r="P915" s="252"/>
      <c r="Q915" s="252"/>
      <c r="R915" s="252"/>
      <c r="S915" s="252"/>
      <c r="T915" s="253"/>
      <c r="AT915" s="254" t="s">
        <v>207</v>
      </c>
      <c r="AU915" s="254" t="s">
        <v>79</v>
      </c>
      <c r="AV915" s="14" t="s">
        <v>203</v>
      </c>
      <c r="AW915" s="14" t="s">
        <v>33</v>
      </c>
      <c r="AX915" s="14" t="s">
        <v>77</v>
      </c>
      <c r="AY915" s="254" t="s">
        <v>195</v>
      </c>
    </row>
    <row r="916" spans="2:65" s="1" customFormat="1" ht="22.5" customHeight="1">
      <c r="B916" s="42"/>
      <c r="C916" s="260" t="s">
        <v>1808</v>
      </c>
      <c r="D916" s="260" t="s">
        <v>233</v>
      </c>
      <c r="E916" s="261" t="s">
        <v>1809</v>
      </c>
      <c r="F916" s="262" t="s">
        <v>1810</v>
      </c>
      <c r="G916" s="263" t="s">
        <v>351</v>
      </c>
      <c r="H916" s="264">
        <v>114.923</v>
      </c>
      <c r="I916" s="265"/>
      <c r="J916" s="266">
        <f>ROUND(I916*H916,2)</f>
        <v>0</v>
      </c>
      <c r="K916" s="262" t="s">
        <v>21</v>
      </c>
      <c r="L916" s="267"/>
      <c r="M916" s="268" t="s">
        <v>21</v>
      </c>
      <c r="N916" s="269" t="s">
        <v>41</v>
      </c>
      <c r="O916" s="43"/>
      <c r="P916" s="215">
        <f>O916*H916</f>
        <v>0</v>
      </c>
      <c r="Q916" s="215">
        <v>0</v>
      </c>
      <c r="R916" s="215">
        <f>Q916*H916</f>
        <v>0</v>
      </c>
      <c r="S916" s="215">
        <v>0</v>
      </c>
      <c r="T916" s="216">
        <f>S916*H916</f>
        <v>0</v>
      </c>
      <c r="AR916" s="25" t="s">
        <v>403</v>
      </c>
      <c r="AT916" s="25" t="s">
        <v>233</v>
      </c>
      <c r="AU916" s="25" t="s">
        <v>79</v>
      </c>
      <c r="AY916" s="25" t="s">
        <v>195</v>
      </c>
      <c r="BE916" s="217">
        <f>IF(N916="základní",J916,0)</f>
        <v>0</v>
      </c>
      <c r="BF916" s="217">
        <f>IF(N916="snížená",J916,0)</f>
        <v>0</v>
      </c>
      <c r="BG916" s="217">
        <f>IF(N916="zákl. přenesená",J916,0)</f>
        <v>0</v>
      </c>
      <c r="BH916" s="217">
        <f>IF(N916="sníž. přenesená",J916,0)</f>
        <v>0</v>
      </c>
      <c r="BI916" s="217">
        <f>IF(N916="nulová",J916,0)</f>
        <v>0</v>
      </c>
      <c r="BJ916" s="25" t="s">
        <v>77</v>
      </c>
      <c r="BK916" s="217">
        <f>ROUND(I916*H916,2)</f>
        <v>0</v>
      </c>
      <c r="BL916" s="25" t="s">
        <v>301</v>
      </c>
      <c r="BM916" s="25" t="s">
        <v>1811</v>
      </c>
    </row>
    <row r="917" spans="2:47" s="1" customFormat="1" ht="13.5">
      <c r="B917" s="42"/>
      <c r="C917" s="64"/>
      <c r="D917" s="218" t="s">
        <v>205</v>
      </c>
      <c r="E917" s="64"/>
      <c r="F917" s="219" t="s">
        <v>1810</v>
      </c>
      <c r="G917" s="64"/>
      <c r="H917" s="64"/>
      <c r="I917" s="174"/>
      <c r="J917" s="64"/>
      <c r="K917" s="64"/>
      <c r="L917" s="62"/>
      <c r="M917" s="220"/>
      <c r="N917" s="43"/>
      <c r="O917" s="43"/>
      <c r="P917" s="43"/>
      <c r="Q917" s="43"/>
      <c r="R917" s="43"/>
      <c r="S917" s="43"/>
      <c r="T917" s="79"/>
      <c r="AT917" s="25" t="s">
        <v>205</v>
      </c>
      <c r="AU917" s="25" t="s">
        <v>79</v>
      </c>
    </row>
    <row r="918" spans="2:51" s="13" customFormat="1" ht="13.5">
      <c r="B918" s="232"/>
      <c r="C918" s="233"/>
      <c r="D918" s="245" t="s">
        <v>207</v>
      </c>
      <c r="E918" s="233"/>
      <c r="F918" s="257" t="s">
        <v>1812</v>
      </c>
      <c r="G918" s="233"/>
      <c r="H918" s="258">
        <v>114.923</v>
      </c>
      <c r="I918" s="237"/>
      <c r="J918" s="233"/>
      <c r="K918" s="233"/>
      <c r="L918" s="238"/>
      <c r="M918" s="239"/>
      <c r="N918" s="240"/>
      <c r="O918" s="240"/>
      <c r="P918" s="240"/>
      <c r="Q918" s="240"/>
      <c r="R918" s="240"/>
      <c r="S918" s="240"/>
      <c r="T918" s="241"/>
      <c r="AT918" s="242" t="s">
        <v>207</v>
      </c>
      <c r="AU918" s="242" t="s">
        <v>79</v>
      </c>
      <c r="AV918" s="13" t="s">
        <v>79</v>
      </c>
      <c r="AW918" s="13" t="s">
        <v>6</v>
      </c>
      <c r="AX918" s="13" t="s">
        <v>77</v>
      </c>
      <c r="AY918" s="242" t="s">
        <v>195</v>
      </c>
    </row>
    <row r="919" spans="2:65" s="1" customFormat="1" ht="22.5" customHeight="1">
      <c r="B919" s="42"/>
      <c r="C919" s="206" t="s">
        <v>1813</v>
      </c>
      <c r="D919" s="206" t="s">
        <v>198</v>
      </c>
      <c r="E919" s="207" t="s">
        <v>1814</v>
      </c>
      <c r="F919" s="208" t="s">
        <v>1815</v>
      </c>
      <c r="G919" s="209" t="s">
        <v>539</v>
      </c>
      <c r="H919" s="284"/>
      <c r="I919" s="211"/>
      <c r="J919" s="212">
        <f>ROUND(I919*H919,2)</f>
        <v>0</v>
      </c>
      <c r="K919" s="208" t="s">
        <v>202</v>
      </c>
      <c r="L919" s="62"/>
      <c r="M919" s="213" t="s">
        <v>21</v>
      </c>
      <c r="N919" s="214" t="s">
        <v>41</v>
      </c>
      <c r="O919" s="43"/>
      <c r="P919" s="215">
        <f>O919*H919</f>
        <v>0</v>
      </c>
      <c r="Q919" s="215">
        <v>0</v>
      </c>
      <c r="R919" s="215">
        <f>Q919*H919</f>
        <v>0</v>
      </c>
      <c r="S919" s="215">
        <v>0</v>
      </c>
      <c r="T919" s="216">
        <f>S919*H919</f>
        <v>0</v>
      </c>
      <c r="AR919" s="25" t="s">
        <v>301</v>
      </c>
      <c r="AT919" s="25" t="s">
        <v>198</v>
      </c>
      <c r="AU919" s="25" t="s">
        <v>79</v>
      </c>
      <c r="AY919" s="25" t="s">
        <v>195</v>
      </c>
      <c r="BE919" s="217">
        <f>IF(N919="základní",J919,0)</f>
        <v>0</v>
      </c>
      <c r="BF919" s="217">
        <f>IF(N919="snížená",J919,0)</f>
        <v>0</v>
      </c>
      <c r="BG919" s="217">
        <f>IF(N919="zákl. přenesená",J919,0)</f>
        <v>0</v>
      </c>
      <c r="BH919" s="217">
        <f>IF(N919="sníž. přenesená",J919,0)</f>
        <v>0</v>
      </c>
      <c r="BI919" s="217">
        <f>IF(N919="nulová",J919,0)</f>
        <v>0</v>
      </c>
      <c r="BJ919" s="25" t="s">
        <v>77</v>
      </c>
      <c r="BK919" s="217">
        <f>ROUND(I919*H919,2)</f>
        <v>0</v>
      </c>
      <c r="BL919" s="25" t="s">
        <v>301</v>
      </c>
      <c r="BM919" s="25" t="s">
        <v>1816</v>
      </c>
    </row>
    <row r="920" spans="2:47" s="1" customFormat="1" ht="27">
      <c r="B920" s="42"/>
      <c r="C920" s="64"/>
      <c r="D920" s="218" t="s">
        <v>205</v>
      </c>
      <c r="E920" s="64"/>
      <c r="F920" s="219" t="s">
        <v>1817</v>
      </c>
      <c r="G920" s="64"/>
      <c r="H920" s="64"/>
      <c r="I920" s="174"/>
      <c r="J920" s="64"/>
      <c r="K920" s="64"/>
      <c r="L920" s="62"/>
      <c r="M920" s="220"/>
      <c r="N920" s="43"/>
      <c r="O920" s="43"/>
      <c r="P920" s="43"/>
      <c r="Q920" s="43"/>
      <c r="R920" s="43"/>
      <c r="S920" s="43"/>
      <c r="T920" s="79"/>
      <c r="AT920" s="25" t="s">
        <v>205</v>
      </c>
      <c r="AU920" s="25" t="s">
        <v>79</v>
      </c>
    </row>
    <row r="921" spans="2:63" s="11" customFormat="1" ht="29.85" customHeight="1">
      <c r="B921" s="189"/>
      <c r="C921" s="190"/>
      <c r="D921" s="203" t="s">
        <v>69</v>
      </c>
      <c r="E921" s="204" t="s">
        <v>694</v>
      </c>
      <c r="F921" s="204" t="s">
        <v>695</v>
      </c>
      <c r="G921" s="190"/>
      <c r="H921" s="190"/>
      <c r="I921" s="193"/>
      <c r="J921" s="205">
        <f>BK921</f>
        <v>0</v>
      </c>
      <c r="K921" s="190"/>
      <c r="L921" s="195"/>
      <c r="M921" s="196"/>
      <c r="N921" s="197"/>
      <c r="O921" s="197"/>
      <c r="P921" s="198">
        <f>SUM(P922:P963)</f>
        <v>0</v>
      </c>
      <c r="Q921" s="197"/>
      <c r="R921" s="198">
        <f>SUM(R922:R963)</f>
        <v>1.2811688</v>
      </c>
      <c r="S921" s="197"/>
      <c r="T921" s="199">
        <f>SUM(T922:T963)</f>
        <v>0</v>
      </c>
      <c r="AR921" s="200" t="s">
        <v>79</v>
      </c>
      <c r="AT921" s="201" t="s">
        <v>69</v>
      </c>
      <c r="AU921" s="201" t="s">
        <v>77</v>
      </c>
      <c r="AY921" s="200" t="s">
        <v>195</v>
      </c>
      <c r="BK921" s="202">
        <f>SUM(BK922:BK963)</f>
        <v>0</v>
      </c>
    </row>
    <row r="922" spans="2:65" s="1" customFormat="1" ht="31.5" customHeight="1">
      <c r="B922" s="42"/>
      <c r="C922" s="206" t="s">
        <v>1818</v>
      </c>
      <c r="D922" s="206" t="s">
        <v>198</v>
      </c>
      <c r="E922" s="207" t="s">
        <v>704</v>
      </c>
      <c r="F922" s="208" t="s">
        <v>705</v>
      </c>
      <c r="G922" s="209" t="s">
        <v>250</v>
      </c>
      <c r="H922" s="210">
        <v>42.279</v>
      </c>
      <c r="I922" s="211"/>
      <c r="J922" s="212">
        <f>ROUND(I922*H922,2)</f>
        <v>0</v>
      </c>
      <c r="K922" s="208" t="s">
        <v>202</v>
      </c>
      <c r="L922" s="62"/>
      <c r="M922" s="213" t="s">
        <v>21</v>
      </c>
      <c r="N922" s="214" t="s">
        <v>41</v>
      </c>
      <c r="O922" s="43"/>
      <c r="P922" s="215">
        <f>O922*H922</f>
        <v>0</v>
      </c>
      <c r="Q922" s="215">
        <v>0.0036</v>
      </c>
      <c r="R922" s="215">
        <f>Q922*H922</f>
        <v>0.15220440000000002</v>
      </c>
      <c r="S922" s="215">
        <v>0</v>
      </c>
      <c r="T922" s="216">
        <f>S922*H922</f>
        <v>0</v>
      </c>
      <c r="AR922" s="25" t="s">
        <v>301</v>
      </c>
      <c r="AT922" s="25" t="s">
        <v>198</v>
      </c>
      <c r="AU922" s="25" t="s">
        <v>79</v>
      </c>
      <c r="AY922" s="25" t="s">
        <v>195</v>
      </c>
      <c r="BE922" s="217">
        <f>IF(N922="základní",J922,0)</f>
        <v>0</v>
      </c>
      <c r="BF922" s="217">
        <f>IF(N922="snížená",J922,0)</f>
        <v>0</v>
      </c>
      <c r="BG922" s="217">
        <f>IF(N922="zákl. přenesená",J922,0)</f>
        <v>0</v>
      </c>
      <c r="BH922" s="217">
        <f>IF(N922="sníž. přenesená",J922,0)</f>
        <v>0</v>
      </c>
      <c r="BI922" s="217">
        <f>IF(N922="nulová",J922,0)</f>
        <v>0</v>
      </c>
      <c r="BJ922" s="25" t="s">
        <v>77</v>
      </c>
      <c r="BK922" s="217">
        <f>ROUND(I922*H922,2)</f>
        <v>0</v>
      </c>
      <c r="BL922" s="25" t="s">
        <v>301</v>
      </c>
      <c r="BM922" s="25" t="s">
        <v>1819</v>
      </c>
    </row>
    <row r="923" spans="2:47" s="1" customFormat="1" ht="27">
      <c r="B923" s="42"/>
      <c r="C923" s="64"/>
      <c r="D923" s="218" t="s">
        <v>205</v>
      </c>
      <c r="E923" s="64"/>
      <c r="F923" s="219" t="s">
        <v>707</v>
      </c>
      <c r="G923" s="64"/>
      <c r="H923" s="64"/>
      <c r="I923" s="174"/>
      <c r="J923" s="64"/>
      <c r="K923" s="64"/>
      <c r="L923" s="62"/>
      <c r="M923" s="220"/>
      <c r="N923" s="43"/>
      <c r="O923" s="43"/>
      <c r="P923" s="43"/>
      <c r="Q923" s="43"/>
      <c r="R923" s="43"/>
      <c r="S923" s="43"/>
      <c r="T923" s="79"/>
      <c r="AT923" s="25" t="s">
        <v>205</v>
      </c>
      <c r="AU923" s="25" t="s">
        <v>79</v>
      </c>
    </row>
    <row r="924" spans="2:51" s="12" customFormat="1" ht="13.5">
      <c r="B924" s="221"/>
      <c r="C924" s="222"/>
      <c r="D924" s="218" t="s">
        <v>207</v>
      </c>
      <c r="E924" s="223" t="s">
        <v>21</v>
      </c>
      <c r="F924" s="224" t="s">
        <v>907</v>
      </c>
      <c r="G924" s="222"/>
      <c r="H924" s="225" t="s">
        <v>21</v>
      </c>
      <c r="I924" s="226"/>
      <c r="J924" s="222"/>
      <c r="K924" s="222"/>
      <c r="L924" s="227"/>
      <c r="M924" s="228"/>
      <c r="N924" s="229"/>
      <c r="O924" s="229"/>
      <c r="P924" s="229"/>
      <c r="Q924" s="229"/>
      <c r="R924" s="229"/>
      <c r="S924" s="229"/>
      <c r="T924" s="230"/>
      <c r="AT924" s="231" t="s">
        <v>207</v>
      </c>
      <c r="AU924" s="231" t="s">
        <v>79</v>
      </c>
      <c r="AV924" s="12" t="s">
        <v>77</v>
      </c>
      <c r="AW924" s="12" t="s">
        <v>33</v>
      </c>
      <c r="AX924" s="12" t="s">
        <v>70</v>
      </c>
      <c r="AY924" s="231" t="s">
        <v>195</v>
      </c>
    </row>
    <row r="925" spans="2:51" s="13" customFormat="1" ht="13.5">
      <c r="B925" s="232"/>
      <c r="C925" s="233"/>
      <c r="D925" s="218" t="s">
        <v>207</v>
      </c>
      <c r="E925" s="234" t="s">
        <v>21</v>
      </c>
      <c r="F925" s="235" t="s">
        <v>1820</v>
      </c>
      <c r="G925" s="233"/>
      <c r="H925" s="236">
        <v>3.75</v>
      </c>
      <c r="I925" s="237"/>
      <c r="J925" s="233"/>
      <c r="K925" s="233"/>
      <c r="L925" s="238"/>
      <c r="M925" s="239"/>
      <c r="N925" s="240"/>
      <c r="O925" s="240"/>
      <c r="P925" s="240"/>
      <c r="Q925" s="240"/>
      <c r="R925" s="240"/>
      <c r="S925" s="240"/>
      <c r="T925" s="241"/>
      <c r="AT925" s="242" t="s">
        <v>207</v>
      </c>
      <c r="AU925" s="242" t="s">
        <v>79</v>
      </c>
      <c r="AV925" s="13" t="s">
        <v>79</v>
      </c>
      <c r="AW925" s="13" t="s">
        <v>33</v>
      </c>
      <c r="AX925" s="13" t="s">
        <v>70</v>
      </c>
      <c r="AY925" s="242" t="s">
        <v>195</v>
      </c>
    </row>
    <row r="926" spans="2:51" s="13" customFormat="1" ht="13.5">
      <c r="B926" s="232"/>
      <c r="C926" s="233"/>
      <c r="D926" s="218" t="s">
        <v>207</v>
      </c>
      <c r="E926" s="234" t="s">
        <v>21</v>
      </c>
      <c r="F926" s="235" t="s">
        <v>1821</v>
      </c>
      <c r="G926" s="233"/>
      <c r="H926" s="236">
        <v>3.75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AT926" s="242" t="s">
        <v>207</v>
      </c>
      <c r="AU926" s="242" t="s">
        <v>79</v>
      </c>
      <c r="AV926" s="13" t="s">
        <v>79</v>
      </c>
      <c r="AW926" s="13" t="s">
        <v>33</v>
      </c>
      <c r="AX926" s="13" t="s">
        <v>70</v>
      </c>
      <c r="AY926" s="242" t="s">
        <v>195</v>
      </c>
    </row>
    <row r="927" spans="2:51" s="13" customFormat="1" ht="13.5">
      <c r="B927" s="232"/>
      <c r="C927" s="233"/>
      <c r="D927" s="218" t="s">
        <v>207</v>
      </c>
      <c r="E927" s="234" t="s">
        <v>21</v>
      </c>
      <c r="F927" s="235" t="s">
        <v>1822</v>
      </c>
      <c r="G927" s="233"/>
      <c r="H927" s="236">
        <v>3.75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AT927" s="242" t="s">
        <v>207</v>
      </c>
      <c r="AU927" s="242" t="s">
        <v>79</v>
      </c>
      <c r="AV927" s="13" t="s">
        <v>79</v>
      </c>
      <c r="AW927" s="13" t="s">
        <v>33</v>
      </c>
      <c r="AX927" s="13" t="s">
        <v>70</v>
      </c>
      <c r="AY927" s="242" t="s">
        <v>195</v>
      </c>
    </row>
    <row r="928" spans="2:51" s="13" customFormat="1" ht="13.5">
      <c r="B928" s="232"/>
      <c r="C928" s="233"/>
      <c r="D928" s="218" t="s">
        <v>207</v>
      </c>
      <c r="E928" s="234" t="s">
        <v>21</v>
      </c>
      <c r="F928" s="235" t="s">
        <v>1823</v>
      </c>
      <c r="G928" s="233"/>
      <c r="H928" s="236">
        <v>3.75</v>
      </c>
      <c r="I928" s="237"/>
      <c r="J928" s="233"/>
      <c r="K928" s="233"/>
      <c r="L928" s="238"/>
      <c r="M928" s="239"/>
      <c r="N928" s="240"/>
      <c r="O928" s="240"/>
      <c r="P928" s="240"/>
      <c r="Q928" s="240"/>
      <c r="R928" s="240"/>
      <c r="S928" s="240"/>
      <c r="T928" s="241"/>
      <c r="AT928" s="242" t="s">
        <v>207</v>
      </c>
      <c r="AU928" s="242" t="s">
        <v>79</v>
      </c>
      <c r="AV928" s="13" t="s">
        <v>79</v>
      </c>
      <c r="AW928" s="13" t="s">
        <v>33</v>
      </c>
      <c r="AX928" s="13" t="s">
        <v>70</v>
      </c>
      <c r="AY928" s="242" t="s">
        <v>195</v>
      </c>
    </row>
    <row r="929" spans="2:51" s="13" customFormat="1" ht="13.5">
      <c r="B929" s="232"/>
      <c r="C929" s="233"/>
      <c r="D929" s="218" t="s">
        <v>207</v>
      </c>
      <c r="E929" s="234" t="s">
        <v>21</v>
      </c>
      <c r="F929" s="235" t="s">
        <v>1824</v>
      </c>
      <c r="G929" s="233"/>
      <c r="H929" s="236">
        <v>27.279</v>
      </c>
      <c r="I929" s="237"/>
      <c r="J929" s="233"/>
      <c r="K929" s="233"/>
      <c r="L929" s="238"/>
      <c r="M929" s="239"/>
      <c r="N929" s="240"/>
      <c r="O929" s="240"/>
      <c r="P929" s="240"/>
      <c r="Q929" s="240"/>
      <c r="R929" s="240"/>
      <c r="S929" s="240"/>
      <c r="T929" s="241"/>
      <c r="AT929" s="242" t="s">
        <v>207</v>
      </c>
      <c r="AU929" s="242" t="s">
        <v>79</v>
      </c>
      <c r="AV929" s="13" t="s">
        <v>79</v>
      </c>
      <c r="AW929" s="13" t="s">
        <v>33</v>
      </c>
      <c r="AX929" s="13" t="s">
        <v>70</v>
      </c>
      <c r="AY929" s="242" t="s">
        <v>195</v>
      </c>
    </row>
    <row r="930" spans="2:51" s="14" customFormat="1" ht="13.5">
      <c r="B930" s="243"/>
      <c r="C930" s="244"/>
      <c r="D930" s="245" t="s">
        <v>207</v>
      </c>
      <c r="E930" s="246" t="s">
        <v>143</v>
      </c>
      <c r="F930" s="247" t="s">
        <v>211</v>
      </c>
      <c r="G930" s="244"/>
      <c r="H930" s="248">
        <v>42.279</v>
      </c>
      <c r="I930" s="249"/>
      <c r="J930" s="244"/>
      <c r="K930" s="244"/>
      <c r="L930" s="250"/>
      <c r="M930" s="251"/>
      <c r="N930" s="252"/>
      <c r="O930" s="252"/>
      <c r="P930" s="252"/>
      <c r="Q930" s="252"/>
      <c r="R930" s="252"/>
      <c r="S930" s="252"/>
      <c r="T930" s="253"/>
      <c r="AT930" s="254" t="s">
        <v>207</v>
      </c>
      <c r="AU930" s="254" t="s">
        <v>79</v>
      </c>
      <c r="AV930" s="14" t="s">
        <v>203</v>
      </c>
      <c r="AW930" s="14" t="s">
        <v>33</v>
      </c>
      <c r="AX930" s="14" t="s">
        <v>77</v>
      </c>
      <c r="AY930" s="254" t="s">
        <v>195</v>
      </c>
    </row>
    <row r="931" spans="2:65" s="1" customFormat="1" ht="22.5" customHeight="1">
      <c r="B931" s="42"/>
      <c r="C931" s="260" t="s">
        <v>1825</v>
      </c>
      <c r="D931" s="260" t="s">
        <v>233</v>
      </c>
      <c r="E931" s="261" t="s">
        <v>714</v>
      </c>
      <c r="F931" s="262" t="s">
        <v>715</v>
      </c>
      <c r="G931" s="263" t="s">
        <v>250</v>
      </c>
      <c r="H931" s="264">
        <v>48.621</v>
      </c>
      <c r="I931" s="265"/>
      <c r="J931" s="266">
        <f>ROUND(I931*H931,2)</f>
        <v>0</v>
      </c>
      <c r="K931" s="262" t="s">
        <v>202</v>
      </c>
      <c r="L931" s="267"/>
      <c r="M931" s="268" t="s">
        <v>21</v>
      </c>
      <c r="N931" s="269" t="s">
        <v>41</v>
      </c>
      <c r="O931" s="43"/>
      <c r="P931" s="215">
        <f>O931*H931</f>
        <v>0</v>
      </c>
      <c r="Q931" s="215">
        <v>0.0227</v>
      </c>
      <c r="R931" s="215">
        <f>Q931*H931</f>
        <v>1.1036967000000002</v>
      </c>
      <c r="S931" s="215">
        <v>0</v>
      </c>
      <c r="T931" s="216">
        <f>S931*H931</f>
        <v>0</v>
      </c>
      <c r="AR931" s="25" t="s">
        <v>403</v>
      </c>
      <c r="AT931" s="25" t="s">
        <v>233</v>
      </c>
      <c r="AU931" s="25" t="s">
        <v>79</v>
      </c>
      <c r="AY931" s="25" t="s">
        <v>195</v>
      </c>
      <c r="BE931" s="217">
        <f>IF(N931="základní",J931,0)</f>
        <v>0</v>
      </c>
      <c r="BF931" s="217">
        <f>IF(N931="snížená",J931,0)</f>
        <v>0</v>
      </c>
      <c r="BG931" s="217">
        <f>IF(N931="zákl. přenesená",J931,0)</f>
        <v>0</v>
      </c>
      <c r="BH931" s="217">
        <f>IF(N931="sníž. přenesená",J931,0)</f>
        <v>0</v>
      </c>
      <c r="BI931" s="217">
        <f>IF(N931="nulová",J931,0)</f>
        <v>0</v>
      </c>
      <c r="BJ931" s="25" t="s">
        <v>77</v>
      </c>
      <c r="BK931" s="217">
        <f>ROUND(I931*H931,2)</f>
        <v>0</v>
      </c>
      <c r="BL931" s="25" t="s">
        <v>301</v>
      </c>
      <c r="BM931" s="25" t="s">
        <v>1826</v>
      </c>
    </row>
    <row r="932" spans="2:47" s="1" customFormat="1" ht="13.5">
      <c r="B932" s="42"/>
      <c r="C932" s="64"/>
      <c r="D932" s="218" t="s">
        <v>205</v>
      </c>
      <c r="E932" s="64"/>
      <c r="F932" s="219" t="s">
        <v>715</v>
      </c>
      <c r="G932" s="64"/>
      <c r="H932" s="64"/>
      <c r="I932" s="174"/>
      <c r="J932" s="64"/>
      <c r="K932" s="64"/>
      <c r="L932" s="62"/>
      <c r="M932" s="220"/>
      <c r="N932" s="43"/>
      <c r="O932" s="43"/>
      <c r="P932" s="43"/>
      <c r="Q932" s="43"/>
      <c r="R932" s="43"/>
      <c r="S932" s="43"/>
      <c r="T932" s="79"/>
      <c r="AT932" s="25" t="s">
        <v>205</v>
      </c>
      <c r="AU932" s="25" t="s">
        <v>79</v>
      </c>
    </row>
    <row r="933" spans="2:51" s="13" customFormat="1" ht="13.5">
      <c r="B933" s="232"/>
      <c r="C933" s="233"/>
      <c r="D933" s="245" t="s">
        <v>207</v>
      </c>
      <c r="E933" s="233"/>
      <c r="F933" s="257" t="s">
        <v>1827</v>
      </c>
      <c r="G933" s="233"/>
      <c r="H933" s="258">
        <v>48.621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AT933" s="242" t="s">
        <v>207</v>
      </c>
      <c r="AU933" s="242" t="s">
        <v>79</v>
      </c>
      <c r="AV933" s="13" t="s">
        <v>79</v>
      </c>
      <c r="AW933" s="13" t="s">
        <v>6</v>
      </c>
      <c r="AX933" s="13" t="s">
        <v>77</v>
      </c>
      <c r="AY933" s="242" t="s">
        <v>195</v>
      </c>
    </row>
    <row r="934" spans="2:65" s="1" customFormat="1" ht="22.5" customHeight="1">
      <c r="B934" s="42"/>
      <c r="C934" s="206" t="s">
        <v>1828</v>
      </c>
      <c r="D934" s="206" t="s">
        <v>198</v>
      </c>
      <c r="E934" s="207" t="s">
        <v>1829</v>
      </c>
      <c r="F934" s="208" t="s">
        <v>1830</v>
      </c>
      <c r="G934" s="209" t="s">
        <v>250</v>
      </c>
      <c r="H934" s="210">
        <v>15</v>
      </c>
      <c r="I934" s="211"/>
      <c r="J934" s="212">
        <f>ROUND(I934*H934,2)</f>
        <v>0</v>
      </c>
      <c r="K934" s="208" t="s">
        <v>202</v>
      </c>
      <c r="L934" s="62"/>
      <c r="M934" s="213" t="s">
        <v>21</v>
      </c>
      <c r="N934" s="214" t="s">
        <v>41</v>
      </c>
      <c r="O934" s="43"/>
      <c r="P934" s="215">
        <f>O934*H934</f>
        <v>0</v>
      </c>
      <c r="Q934" s="215">
        <v>0</v>
      </c>
      <c r="R934" s="215">
        <f>Q934*H934</f>
        <v>0</v>
      </c>
      <c r="S934" s="215">
        <v>0</v>
      </c>
      <c r="T934" s="216">
        <f>S934*H934</f>
        <v>0</v>
      </c>
      <c r="AR934" s="25" t="s">
        <v>301</v>
      </c>
      <c r="AT934" s="25" t="s">
        <v>198</v>
      </c>
      <c r="AU934" s="25" t="s">
        <v>79</v>
      </c>
      <c r="AY934" s="25" t="s">
        <v>195</v>
      </c>
      <c r="BE934" s="217">
        <f>IF(N934="základní",J934,0)</f>
        <v>0</v>
      </c>
      <c r="BF934" s="217">
        <f>IF(N934="snížená",J934,0)</f>
        <v>0</v>
      </c>
      <c r="BG934" s="217">
        <f>IF(N934="zákl. přenesená",J934,0)</f>
        <v>0</v>
      </c>
      <c r="BH934" s="217">
        <f>IF(N934="sníž. přenesená",J934,0)</f>
        <v>0</v>
      </c>
      <c r="BI934" s="217">
        <f>IF(N934="nulová",J934,0)</f>
        <v>0</v>
      </c>
      <c r="BJ934" s="25" t="s">
        <v>77</v>
      </c>
      <c r="BK934" s="217">
        <f>ROUND(I934*H934,2)</f>
        <v>0</v>
      </c>
      <c r="BL934" s="25" t="s">
        <v>301</v>
      </c>
      <c r="BM934" s="25" t="s">
        <v>1831</v>
      </c>
    </row>
    <row r="935" spans="2:47" s="1" customFormat="1" ht="27">
      <c r="B935" s="42"/>
      <c r="C935" s="64"/>
      <c r="D935" s="218" t="s">
        <v>205</v>
      </c>
      <c r="E935" s="64"/>
      <c r="F935" s="219" t="s">
        <v>1832</v>
      </c>
      <c r="G935" s="64"/>
      <c r="H935" s="64"/>
      <c r="I935" s="174"/>
      <c r="J935" s="64"/>
      <c r="K935" s="64"/>
      <c r="L935" s="62"/>
      <c r="M935" s="220"/>
      <c r="N935" s="43"/>
      <c r="O935" s="43"/>
      <c r="P935" s="43"/>
      <c r="Q935" s="43"/>
      <c r="R935" s="43"/>
      <c r="S935" s="43"/>
      <c r="T935" s="79"/>
      <c r="AT935" s="25" t="s">
        <v>205</v>
      </c>
      <c r="AU935" s="25" t="s">
        <v>79</v>
      </c>
    </row>
    <row r="936" spans="2:51" s="12" customFormat="1" ht="13.5">
      <c r="B936" s="221"/>
      <c r="C936" s="222"/>
      <c r="D936" s="218" t="s">
        <v>207</v>
      </c>
      <c r="E936" s="223" t="s">
        <v>21</v>
      </c>
      <c r="F936" s="224" t="s">
        <v>907</v>
      </c>
      <c r="G936" s="222"/>
      <c r="H936" s="225" t="s">
        <v>21</v>
      </c>
      <c r="I936" s="226"/>
      <c r="J936" s="222"/>
      <c r="K936" s="222"/>
      <c r="L936" s="227"/>
      <c r="M936" s="228"/>
      <c r="N936" s="229"/>
      <c r="O936" s="229"/>
      <c r="P936" s="229"/>
      <c r="Q936" s="229"/>
      <c r="R936" s="229"/>
      <c r="S936" s="229"/>
      <c r="T936" s="230"/>
      <c r="AT936" s="231" t="s">
        <v>207</v>
      </c>
      <c r="AU936" s="231" t="s">
        <v>79</v>
      </c>
      <c r="AV936" s="12" t="s">
        <v>77</v>
      </c>
      <c r="AW936" s="12" t="s">
        <v>33</v>
      </c>
      <c r="AX936" s="12" t="s">
        <v>70</v>
      </c>
      <c r="AY936" s="231" t="s">
        <v>195</v>
      </c>
    </row>
    <row r="937" spans="2:51" s="13" customFormat="1" ht="13.5">
      <c r="B937" s="232"/>
      <c r="C937" s="233"/>
      <c r="D937" s="218" t="s">
        <v>207</v>
      </c>
      <c r="E937" s="234" t="s">
        <v>21</v>
      </c>
      <c r="F937" s="235" t="s">
        <v>1820</v>
      </c>
      <c r="G937" s="233"/>
      <c r="H937" s="236">
        <v>3.75</v>
      </c>
      <c r="I937" s="237"/>
      <c r="J937" s="233"/>
      <c r="K937" s="233"/>
      <c r="L937" s="238"/>
      <c r="M937" s="239"/>
      <c r="N937" s="240"/>
      <c r="O937" s="240"/>
      <c r="P937" s="240"/>
      <c r="Q937" s="240"/>
      <c r="R937" s="240"/>
      <c r="S937" s="240"/>
      <c r="T937" s="241"/>
      <c r="AT937" s="242" t="s">
        <v>207</v>
      </c>
      <c r="AU937" s="242" t="s">
        <v>79</v>
      </c>
      <c r="AV937" s="13" t="s">
        <v>79</v>
      </c>
      <c r="AW937" s="13" t="s">
        <v>33</v>
      </c>
      <c r="AX937" s="13" t="s">
        <v>70</v>
      </c>
      <c r="AY937" s="242" t="s">
        <v>195</v>
      </c>
    </row>
    <row r="938" spans="2:51" s="13" customFormat="1" ht="13.5">
      <c r="B938" s="232"/>
      <c r="C938" s="233"/>
      <c r="D938" s="218" t="s">
        <v>207</v>
      </c>
      <c r="E938" s="234" t="s">
        <v>21</v>
      </c>
      <c r="F938" s="235" t="s">
        <v>1821</v>
      </c>
      <c r="G938" s="233"/>
      <c r="H938" s="236">
        <v>3.75</v>
      </c>
      <c r="I938" s="237"/>
      <c r="J938" s="233"/>
      <c r="K938" s="233"/>
      <c r="L938" s="238"/>
      <c r="M938" s="239"/>
      <c r="N938" s="240"/>
      <c r="O938" s="240"/>
      <c r="P938" s="240"/>
      <c r="Q938" s="240"/>
      <c r="R938" s="240"/>
      <c r="S938" s="240"/>
      <c r="T938" s="241"/>
      <c r="AT938" s="242" t="s">
        <v>207</v>
      </c>
      <c r="AU938" s="242" t="s">
        <v>79</v>
      </c>
      <c r="AV938" s="13" t="s">
        <v>79</v>
      </c>
      <c r="AW938" s="13" t="s">
        <v>33</v>
      </c>
      <c r="AX938" s="13" t="s">
        <v>70</v>
      </c>
      <c r="AY938" s="242" t="s">
        <v>195</v>
      </c>
    </row>
    <row r="939" spans="2:51" s="13" customFormat="1" ht="13.5">
      <c r="B939" s="232"/>
      <c r="C939" s="233"/>
      <c r="D939" s="218" t="s">
        <v>207</v>
      </c>
      <c r="E939" s="234" t="s">
        <v>21</v>
      </c>
      <c r="F939" s="235" t="s">
        <v>1822</v>
      </c>
      <c r="G939" s="233"/>
      <c r="H939" s="236">
        <v>3.75</v>
      </c>
      <c r="I939" s="237"/>
      <c r="J939" s="233"/>
      <c r="K939" s="233"/>
      <c r="L939" s="238"/>
      <c r="M939" s="239"/>
      <c r="N939" s="240"/>
      <c r="O939" s="240"/>
      <c r="P939" s="240"/>
      <c r="Q939" s="240"/>
      <c r="R939" s="240"/>
      <c r="S939" s="240"/>
      <c r="T939" s="241"/>
      <c r="AT939" s="242" t="s">
        <v>207</v>
      </c>
      <c r="AU939" s="242" t="s">
        <v>79</v>
      </c>
      <c r="AV939" s="13" t="s">
        <v>79</v>
      </c>
      <c r="AW939" s="13" t="s">
        <v>33</v>
      </c>
      <c r="AX939" s="13" t="s">
        <v>70</v>
      </c>
      <c r="AY939" s="242" t="s">
        <v>195</v>
      </c>
    </row>
    <row r="940" spans="2:51" s="13" customFormat="1" ht="13.5">
      <c r="B940" s="232"/>
      <c r="C940" s="233"/>
      <c r="D940" s="218" t="s">
        <v>207</v>
      </c>
      <c r="E940" s="234" t="s">
        <v>21</v>
      </c>
      <c r="F940" s="235" t="s">
        <v>1823</v>
      </c>
      <c r="G940" s="233"/>
      <c r="H940" s="236">
        <v>3.75</v>
      </c>
      <c r="I940" s="237"/>
      <c r="J940" s="233"/>
      <c r="K940" s="233"/>
      <c r="L940" s="238"/>
      <c r="M940" s="239"/>
      <c r="N940" s="240"/>
      <c r="O940" s="240"/>
      <c r="P940" s="240"/>
      <c r="Q940" s="240"/>
      <c r="R940" s="240"/>
      <c r="S940" s="240"/>
      <c r="T940" s="241"/>
      <c r="AT940" s="242" t="s">
        <v>207</v>
      </c>
      <c r="AU940" s="242" t="s">
        <v>79</v>
      </c>
      <c r="AV940" s="13" t="s">
        <v>79</v>
      </c>
      <c r="AW940" s="13" t="s">
        <v>33</v>
      </c>
      <c r="AX940" s="13" t="s">
        <v>70</v>
      </c>
      <c r="AY940" s="242" t="s">
        <v>195</v>
      </c>
    </row>
    <row r="941" spans="2:51" s="14" customFormat="1" ht="13.5">
      <c r="B941" s="243"/>
      <c r="C941" s="244"/>
      <c r="D941" s="245" t="s">
        <v>207</v>
      </c>
      <c r="E941" s="246" t="s">
        <v>21</v>
      </c>
      <c r="F941" s="247" t="s">
        <v>211</v>
      </c>
      <c r="G941" s="244"/>
      <c r="H941" s="248">
        <v>15</v>
      </c>
      <c r="I941" s="249"/>
      <c r="J941" s="244"/>
      <c r="K941" s="244"/>
      <c r="L941" s="250"/>
      <c r="M941" s="251"/>
      <c r="N941" s="252"/>
      <c r="O941" s="252"/>
      <c r="P941" s="252"/>
      <c r="Q941" s="252"/>
      <c r="R941" s="252"/>
      <c r="S941" s="252"/>
      <c r="T941" s="253"/>
      <c r="AT941" s="254" t="s">
        <v>207</v>
      </c>
      <c r="AU941" s="254" t="s">
        <v>79</v>
      </c>
      <c r="AV941" s="14" t="s">
        <v>203</v>
      </c>
      <c r="AW941" s="14" t="s">
        <v>33</v>
      </c>
      <c r="AX941" s="14" t="s">
        <v>77</v>
      </c>
      <c r="AY941" s="254" t="s">
        <v>195</v>
      </c>
    </row>
    <row r="942" spans="2:65" s="1" customFormat="1" ht="22.5" customHeight="1">
      <c r="B942" s="42"/>
      <c r="C942" s="206" t="s">
        <v>1833</v>
      </c>
      <c r="D942" s="206" t="s">
        <v>198</v>
      </c>
      <c r="E942" s="207" t="s">
        <v>719</v>
      </c>
      <c r="F942" s="208" t="s">
        <v>720</v>
      </c>
      <c r="G942" s="209" t="s">
        <v>250</v>
      </c>
      <c r="H942" s="210">
        <v>42.279</v>
      </c>
      <c r="I942" s="211"/>
      <c r="J942" s="212">
        <f>ROUND(I942*H942,2)</f>
        <v>0</v>
      </c>
      <c r="K942" s="208" t="s">
        <v>202</v>
      </c>
      <c r="L942" s="62"/>
      <c r="M942" s="213" t="s">
        <v>21</v>
      </c>
      <c r="N942" s="214" t="s">
        <v>41</v>
      </c>
      <c r="O942" s="43"/>
      <c r="P942" s="215">
        <f>O942*H942</f>
        <v>0</v>
      </c>
      <c r="Q942" s="215">
        <v>0.0003</v>
      </c>
      <c r="R942" s="215">
        <f>Q942*H942</f>
        <v>0.0126837</v>
      </c>
      <c r="S942" s="215">
        <v>0</v>
      </c>
      <c r="T942" s="216">
        <f>S942*H942</f>
        <v>0</v>
      </c>
      <c r="AR942" s="25" t="s">
        <v>301</v>
      </c>
      <c r="AT942" s="25" t="s">
        <v>198</v>
      </c>
      <c r="AU942" s="25" t="s">
        <v>79</v>
      </c>
      <c r="AY942" s="25" t="s">
        <v>195</v>
      </c>
      <c r="BE942" s="217">
        <f>IF(N942="základní",J942,0)</f>
        <v>0</v>
      </c>
      <c r="BF942" s="217">
        <f>IF(N942="snížená",J942,0)</f>
        <v>0</v>
      </c>
      <c r="BG942" s="217">
        <f>IF(N942="zákl. přenesená",J942,0)</f>
        <v>0</v>
      </c>
      <c r="BH942" s="217">
        <f>IF(N942="sníž. přenesená",J942,0)</f>
        <v>0</v>
      </c>
      <c r="BI942" s="217">
        <f>IF(N942="nulová",J942,0)</f>
        <v>0</v>
      </c>
      <c r="BJ942" s="25" t="s">
        <v>77</v>
      </c>
      <c r="BK942" s="217">
        <f>ROUND(I942*H942,2)</f>
        <v>0</v>
      </c>
      <c r="BL942" s="25" t="s">
        <v>301</v>
      </c>
      <c r="BM942" s="25" t="s">
        <v>1834</v>
      </c>
    </row>
    <row r="943" spans="2:47" s="1" customFormat="1" ht="13.5">
      <c r="B943" s="42"/>
      <c r="C943" s="64"/>
      <c r="D943" s="218" t="s">
        <v>205</v>
      </c>
      <c r="E943" s="64"/>
      <c r="F943" s="219" t="s">
        <v>722</v>
      </c>
      <c r="G943" s="64"/>
      <c r="H943" s="64"/>
      <c r="I943" s="174"/>
      <c r="J943" s="64"/>
      <c r="K943" s="64"/>
      <c r="L943" s="62"/>
      <c r="M943" s="220"/>
      <c r="N943" s="43"/>
      <c r="O943" s="43"/>
      <c r="P943" s="43"/>
      <c r="Q943" s="43"/>
      <c r="R943" s="43"/>
      <c r="S943" s="43"/>
      <c r="T943" s="79"/>
      <c r="AT943" s="25" t="s">
        <v>205</v>
      </c>
      <c r="AU943" s="25" t="s">
        <v>79</v>
      </c>
    </row>
    <row r="944" spans="2:51" s="13" customFormat="1" ht="13.5">
      <c r="B944" s="232"/>
      <c r="C944" s="233"/>
      <c r="D944" s="245" t="s">
        <v>207</v>
      </c>
      <c r="E944" s="256" t="s">
        <v>21</v>
      </c>
      <c r="F944" s="257" t="s">
        <v>143</v>
      </c>
      <c r="G944" s="233"/>
      <c r="H944" s="258">
        <v>42.279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AT944" s="242" t="s">
        <v>207</v>
      </c>
      <c r="AU944" s="242" t="s">
        <v>79</v>
      </c>
      <c r="AV944" s="13" t="s">
        <v>79</v>
      </c>
      <c r="AW944" s="13" t="s">
        <v>33</v>
      </c>
      <c r="AX944" s="13" t="s">
        <v>77</v>
      </c>
      <c r="AY944" s="242" t="s">
        <v>195</v>
      </c>
    </row>
    <row r="945" spans="2:65" s="1" customFormat="1" ht="22.5" customHeight="1">
      <c r="B945" s="42"/>
      <c r="C945" s="206" t="s">
        <v>1835</v>
      </c>
      <c r="D945" s="206" t="s">
        <v>198</v>
      </c>
      <c r="E945" s="207" t="s">
        <v>724</v>
      </c>
      <c r="F945" s="208" t="s">
        <v>682</v>
      </c>
      <c r="G945" s="209" t="s">
        <v>250</v>
      </c>
      <c r="H945" s="210">
        <v>27.645</v>
      </c>
      <c r="I945" s="211"/>
      <c r="J945" s="212">
        <f>ROUND(I945*H945,2)</f>
        <v>0</v>
      </c>
      <c r="K945" s="208" t="s">
        <v>21</v>
      </c>
      <c r="L945" s="62"/>
      <c r="M945" s="213" t="s">
        <v>21</v>
      </c>
      <c r="N945" s="214" t="s">
        <v>41</v>
      </c>
      <c r="O945" s="43"/>
      <c r="P945" s="215">
        <f>O945*H945</f>
        <v>0</v>
      </c>
      <c r="Q945" s="215">
        <v>0</v>
      </c>
      <c r="R945" s="215">
        <f>Q945*H945</f>
        <v>0</v>
      </c>
      <c r="S945" s="215">
        <v>0</v>
      </c>
      <c r="T945" s="216">
        <f>S945*H945</f>
        <v>0</v>
      </c>
      <c r="AR945" s="25" t="s">
        <v>301</v>
      </c>
      <c r="AT945" s="25" t="s">
        <v>198</v>
      </c>
      <c r="AU945" s="25" t="s">
        <v>79</v>
      </c>
      <c r="AY945" s="25" t="s">
        <v>195</v>
      </c>
      <c r="BE945" s="217">
        <f>IF(N945="základní",J945,0)</f>
        <v>0</v>
      </c>
      <c r="BF945" s="217">
        <f>IF(N945="snížená",J945,0)</f>
        <v>0</v>
      </c>
      <c r="BG945" s="217">
        <f>IF(N945="zákl. přenesená",J945,0)</f>
        <v>0</v>
      </c>
      <c r="BH945" s="217">
        <f>IF(N945="sníž. přenesená",J945,0)</f>
        <v>0</v>
      </c>
      <c r="BI945" s="217">
        <f>IF(N945="nulová",J945,0)</f>
        <v>0</v>
      </c>
      <c r="BJ945" s="25" t="s">
        <v>77</v>
      </c>
      <c r="BK945" s="217">
        <f>ROUND(I945*H945,2)</f>
        <v>0</v>
      </c>
      <c r="BL945" s="25" t="s">
        <v>301</v>
      </c>
      <c r="BM945" s="25" t="s">
        <v>1836</v>
      </c>
    </row>
    <row r="946" spans="2:47" s="1" customFormat="1" ht="13.5">
      <c r="B946" s="42"/>
      <c r="C946" s="64"/>
      <c r="D946" s="218" t="s">
        <v>205</v>
      </c>
      <c r="E946" s="64"/>
      <c r="F946" s="219" t="s">
        <v>682</v>
      </c>
      <c r="G946" s="64"/>
      <c r="H946" s="64"/>
      <c r="I946" s="174"/>
      <c r="J946" s="64"/>
      <c r="K946" s="64"/>
      <c r="L946" s="62"/>
      <c r="M946" s="220"/>
      <c r="N946" s="43"/>
      <c r="O946" s="43"/>
      <c r="P946" s="43"/>
      <c r="Q946" s="43"/>
      <c r="R946" s="43"/>
      <c r="S946" s="43"/>
      <c r="T946" s="79"/>
      <c r="AT946" s="25" t="s">
        <v>205</v>
      </c>
      <c r="AU946" s="25" t="s">
        <v>79</v>
      </c>
    </row>
    <row r="947" spans="2:47" s="1" customFormat="1" ht="81">
      <c r="B947" s="42"/>
      <c r="C947" s="64"/>
      <c r="D947" s="218" t="s">
        <v>226</v>
      </c>
      <c r="E947" s="64"/>
      <c r="F947" s="259" t="s">
        <v>684</v>
      </c>
      <c r="G947" s="64"/>
      <c r="H947" s="64"/>
      <c r="I947" s="174"/>
      <c r="J947" s="64"/>
      <c r="K947" s="64"/>
      <c r="L947" s="62"/>
      <c r="M947" s="220"/>
      <c r="N947" s="43"/>
      <c r="O947" s="43"/>
      <c r="P947" s="43"/>
      <c r="Q947" s="43"/>
      <c r="R947" s="43"/>
      <c r="S947" s="43"/>
      <c r="T947" s="79"/>
      <c r="AT947" s="25" t="s">
        <v>226</v>
      </c>
      <c r="AU947" s="25" t="s">
        <v>79</v>
      </c>
    </row>
    <row r="948" spans="2:51" s="12" customFormat="1" ht="13.5">
      <c r="B948" s="221"/>
      <c r="C948" s="222"/>
      <c r="D948" s="218" t="s">
        <v>207</v>
      </c>
      <c r="E948" s="223" t="s">
        <v>21</v>
      </c>
      <c r="F948" s="224" t="s">
        <v>907</v>
      </c>
      <c r="G948" s="222"/>
      <c r="H948" s="225" t="s">
        <v>21</v>
      </c>
      <c r="I948" s="226"/>
      <c r="J948" s="222"/>
      <c r="K948" s="222"/>
      <c r="L948" s="227"/>
      <c r="M948" s="228"/>
      <c r="N948" s="229"/>
      <c r="O948" s="229"/>
      <c r="P948" s="229"/>
      <c r="Q948" s="229"/>
      <c r="R948" s="229"/>
      <c r="S948" s="229"/>
      <c r="T948" s="230"/>
      <c r="AT948" s="231" t="s">
        <v>207</v>
      </c>
      <c r="AU948" s="231" t="s">
        <v>79</v>
      </c>
      <c r="AV948" s="12" t="s">
        <v>77</v>
      </c>
      <c r="AW948" s="12" t="s">
        <v>33</v>
      </c>
      <c r="AX948" s="12" t="s">
        <v>70</v>
      </c>
      <c r="AY948" s="231" t="s">
        <v>195</v>
      </c>
    </row>
    <row r="949" spans="2:51" s="13" customFormat="1" ht="13.5">
      <c r="B949" s="232"/>
      <c r="C949" s="233"/>
      <c r="D949" s="218" t="s">
        <v>207</v>
      </c>
      <c r="E949" s="234" t="s">
        <v>21</v>
      </c>
      <c r="F949" s="235" t="s">
        <v>1820</v>
      </c>
      <c r="G949" s="233"/>
      <c r="H949" s="236">
        <v>3.75</v>
      </c>
      <c r="I949" s="237"/>
      <c r="J949" s="233"/>
      <c r="K949" s="233"/>
      <c r="L949" s="238"/>
      <c r="M949" s="239"/>
      <c r="N949" s="240"/>
      <c r="O949" s="240"/>
      <c r="P949" s="240"/>
      <c r="Q949" s="240"/>
      <c r="R949" s="240"/>
      <c r="S949" s="240"/>
      <c r="T949" s="241"/>
      <c r="AT949" s="242" t="s">
        <v>207</v>
      </c>
      <c r="AU949" s="242" t="s">
        <v>79</v>
      </c>
      <c r="AV949" s="13" t="s">
        <v>79</v>
      </c>
      <c r="AW949" s="13" t="s">
        <v>33</v>
      </c>
      <c r="AX949" s="13" t="s">
        <v>70</v>
      </c>
      <c r="AY949" s="242" t="s">
        <v>195</v>
      </c>
    </row>
    <row r="950" spans="2:51" s="13" customFormat="1" ht="13.5">
      <c r="B950" s="232"/>
      <c r="C950" s="233"/>
      <c r="D950" s="218" t="s">
        <v>207</v>
      </c>
      <c r="E950" s="234" t="s">
        <v>21</v>
      </c>
      <c r="F950" s="235" t="s">
        <v>1821</v>
      </c>
      <c r="G950" s="233"/>
      <c r="H950" s="236">
        <v>3.75</v>
      </c>
      <c r="I950" s="237"/>
      <c r="J950" s="233"/>
      <c r="K950" s="233"/>
      <c r="L950" s="238"/>
      <c r="M950" s="239"/>
      <c r="N950" s="240"/>
      <c r="O950" s="240"/>
      <c r="P950" s="240"/>
      <c r="Q950" s="240"/>
      <c r="R950" s="240"/>
      <c r="S950" s="240"/>
      <c r="T950" s="241"/>
      <c r="AT950" s="242" t="s">
        <v>207</v>
      </c>
      <c r="AU950" s="242" t="s">
        <v>79</v>
      </c>
      <c r="AV950" s="13" t="s">
        <v>79</v>
      </c>
      <c r="AW950" s="13" t="s">
        <v>33</v>
      </c>
      <c r="AX950" s="13" t="s">
        <v>70</v>
      </c>
      <c r="AY950" s="242" t="s">
        <v>195</v>
      </c>
    </row>
    <row r="951" spans="2:51" s="13" customFormat="1" ht="13.5">
      <c r="B951" s="232"/>
      <c r="C951" s="233"/>
      <c r="D951" s="218" t="s">
        <v>207</v>
      </c>
      <c r="E951" s="234" t="s">
        <v>21</v>
      </c>
      <c r="F951" s="235" t="s">
        <v>1822</v>
      </c>
      <c r="G951" s="233"/>
      <c r="H951" s="236">
        <v>3.75</v>
      </c>
      <c r="I951" s="237"/>
      <c r="J951" s="233"/>
      <c r="K951" s="233"/>
      <c r="L951" s="238"/>
      <c r="M951" s="239"/>
      <c r="N951" s="240"/>
      <c r="O951" s="240"/>
      <c r="P951" s="240"/>
      <c r="Q951" s="240"/>
      <c r="R951" s="240"/>
      <c r="S951" s="240"/>
      <c r="T951" s="241"/>
      <c r="AT951" s="242" t="s">
        <v>207</v>
      </c>
      <c r="AU951" s="242" t="s">
        <v>79</v>
      </c>
      <c r="AV951" s="13" t="s">
        <v>79</v>
      </c>
      <c r="AW951" s="13" t="s">
        <v>33</v>
      </c>
      <c r="AX951" s="13" t="s">
        <v>70</v>
      </c>
      <c r="AY951" s="242" t="s">
        <v>195</v>
      </c>
    </row>
    <row r="952" spans="2:51" s="13" customFormat="1" ht="13.5">
      <c r="B952" s="232"/>
      <c r="C952" s="233"/>
      <c r="D952" s="218" t="s">
        <v>207</v>
      </c>
      <c r="E952" s="234" t="s">
        <v>21</v>
      </c>
      <c r="F952" s="235" t="s">
        <v>1823</v>
      </c>
      <c r="G952" s="233"/>
      <c r="H952" s="236">
        <v>3.75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AT952" s="242" t="s">
        <v>207</v>
      </c>
      <c r="AU952" s="242" t="s">
        <v>79</v>
      </c>
      <c r="AV952" s="13" t="s">
        <v>79</v>
      </c>
      <c r="AW952" s="13" t="s">
        <v>33</v>
      </c>
      <c r="AX952" s="13" t="s">
        <v>70</v>
      </c>
      <c r="AY952" s="242" t="s">
        <v>195</v>
      </c>
    </row>
    <row r="953" spans="2:51" s="13" customFormat="1" ht="13.5">
      <c r="B953" s="232"/>
      <c r="C953" s="233"/>
      <c r="D953" s="218" t="s">
        <v>207</v>
      </c>
      <c r="E953" s="234" t="s">
        <v>21</v>
      </c>
      <c r="F953" s="235" t="s">
        <v>1837</v>
      </c>
      <c r="G953" s="233"/>
      <c r="H953" s="236">
        <v>12.645</v>
      </c>
      <c r="I953" s="237"/>
      <c r="J953" s="233"/>
      <c r="K953" s="233"/>
      <c r="L953" s="238"/>
      <c r="M953" s="239"/>
      <c r="N953" s="240"/>
      <c r="O953" s="240"/>
      <c r="P953" s="240"/>
      <c r="Q953" s="240"/>
      <c r="R953" s="240"/>
      <c r="S953" s="240"/>
      <c r="T953" s="241"/>
      <c r="AT953" s="242" t="s">
        <v>207</v>
      </c>
      <c r="AU953" s="242" t="s">
        <v>79</v>
      </c>
      <c r="AV953" s="13" t="s">
        <v>79</v>
      </c>
      <c r="AW953" s="13" t="s">
        <v>33</v>
      </c>
      <c r="AX953" s="13" t="s">
        <v>70</v>
      </c>
      <c r="AY953" s="242" t="s">
        <v>195</v>
      </c>
    </row>
    <row r="954" spans="2:51" s="14" customFormat="1" ht="13.5">
      <c r="B954" s="243"/>
      <c r="C954" s="244"/>
      <c r="D954" s="245" t="s">
        <v>207</v>
      </c>
      <c r="E954" s="246" t="s">
        <v>21</v>
      </c>
      <c r="F954" s="247" t="s">
        <v>211</v>
      </c>
      <c r="G954" s="244"/>
      <c r="H954" s="248">
        <v>27.645</v>
      </c>
      <c r="I954" s="249"/>
      <c r="J954" s="244"/>
      <c r="K954" s="244"/>
      <c r="L954" s="250"/>
      <c r="M954" s="251"/>
      <c r="N954" s="252"/>
      <c r="O954" s="252"/>
      <c r="P954" s="252"/>
      <c r="Q954" s="252"/>
      <c r="R954" s="252"/>
      <c r="S954" s="252"/>
      <c r="T954" s="253"/>
      <c r="AT954" s="254" t="s">
        <v>207</v>
      </c>
      <c r="AU954" s="254" t="s">
        <v>79</v>
      </c>
      <c r="AV954" s="14" t="s">
        <v>203</v>
      </c>
      <c r="AW954" s="14" t="s">
        <v>33</v>
      </c>
      <c r="AX954" s="14" t="s">
        <v>77</v>
      </c>
      <c r="AY954" s="254" t="s">
        <v>195</v>
      </c>
    </row>
    <row r="955" spans="2:65" s="1" customFormat="1" ht="22.5" customHeight="1">
      <c r="B955" s="42"/>
      <c r="C955" s="206" t="s">
        <v>1838</v>
      </c>
      <c r="D955" s="206" t="s">
        <v>198</v>
      </c>
      <c r="E955" s="207" t="s">
        <v>731</v>
      </c>
      <c r="F955" s="208" t="s">
        <v>732</v>
      </c>
      <c r="G955" s="209" t="s">
        <v>351</v>
      </c>
      <c r="H955" s="210">
        <v>40</v>
      </c>
      <c r="I955" s="211"/>
      <c r="J955" s="212">
        <f>ROUND(I955*H955,2)</f>
        <v>0</v>
      </c>
      <c r="K955" s="208" t="s">
        <v>21</v>
      </c>
      <c r="L955" s="62"/>
      <c r="M955" s="213" t="s">
        <v>21</v>
      </c>
      <c r="N955" s="214" t="s">
        <v>41</v>
      </c>
      <c r="O955" s="43"/>
      <c r="P955" s="215">
        <f>O955*H955</f>
        <v>0</v>
      </c>
      <c r="Q955" s="215">
        <v>0.00026</v>
      </c>
      <c r="R955" s="215">
        <f>Q955*H955</f>
        <v>0.0104</v>
      </c>
      <c r="S955" s="215">
        <v>0</v>
      </c>
      <c r="T955" s="216">
        <f>S955*H955</f>
        <v>0</v>
      </c>
      <c r="AR955" s="25" t="s">
        <v>301</v>
      </c>
      <c r="AT955" s="25" t="s">
        <v>198</v>
      </c>
      <c r="AU955" s="25" t="s">
        <v>79</v>
      </c>
      <c r="AY955" s="25" t="s">
        <v>195</v>
      </c>
      <c r="BE955" s="217">
        <f>IF(N955="základní",J955,0)</f>
        <v>0</v>
      </c>
      <c r="BF955" s="217">
        <f>IF(N955="snížená",J955,0)</f>
        <v>0</v>
      </c>
      <c r="BG955" s="217">
        <f>IF(N955="zákl. přenesená",J955,0)</f>
        <v>0</v>
      </c>
      <c r="BH955" s="217">
        <f>IF(N955="sníž. přenesená",J955,0)</f>
        <v>0</v>
      </c>
      <c r="BI955" s="217">
        <f>IF(N955="nulová",J955,0)</f>
        <v>0</v>
      </c>
      <c r="BJ955" s="25" t="s">
        <v>77</v>
      </c>
      <c r="BK955" s="217">
        <f>ROUND(I955*H955,2)</f>
        <v>0</v>
      </c>
      <c r="BL955" s="25" t="s">
        <v>301</v>
      </c>
      <c r="BM955" s="25" t="s">
        <v>1839</v>
      </c>
    </row>
    <row r="956" spans="2:47" s="1" customFormat="1" ht="13.5">
      <c r="B956" s="42"/>
      <c r="C956" s="64"/>
      <c r="D956" s="218" t="s">
        <v>205</v>
      </c>
      <c r="E956" s="64"/>
      <c r="F956" s="219" t="s">
        <v>732</v>
      </c>
      <c r="G956" s="64"/>
      <c r="H956" s="64"/>
      <c r="I956" s="174"/>
      <c r="J956" s="64"/>
      <c r="K956" s="64"/>
      <c r="L956" s="62"/>
      <c r="M956" s="220"/>
      <c r="N956" s="43"/>
      <c r="O956" s="43"/>
      <c r="P956" s="43"/>
      <c r="Q956" s="43"/>
      <c r="R956" s="43"/>
      <c r="S956" s="43"/>
      <c r="T956" s="79"/>
      <c r="AT956" s="25" t="s">
        <v>205</v>
      </c>
      <c r="AU956" s="25" t="s">
        <v>79</v>
      </c>
    </row>
    <row r="957" spans="2:51" s="13" customFormat="1" ht="13.5">
      <c r="B957" s="232"/>
      <c r="C957" s="233"/>
      <c r="D957" s="218" t="s">
        <v>207</v>
      </c>
      <c r="E957" s="234" t="s">
        <v>21</v>
      </c>
      <c r="F957" s="235" t="s">
        <v>1840</v>
      </c>
      <c r="G957" s="233"/>
      <c r="H957" s="236">
        <v>40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AT957" s="242" t="s">
        <v>207</v>
      </c>
      <c r="AU957" s="242" t="s">
        <v>79</v>
      </c>
      <c r="AV957" s="13" t="s">
        <v>79</v>
      </c>
      <c r="AW957" s="13" t="s">
        <v>33</v>
      </c>
      <c r="AX957" s="13" t="s">
        <v>70</v>
      </c>
      <c r="AY957" s="242" t="s">
        <v>195</v>
      </c>
    </row>
    <row r="958" spans="2:51" s="14" customFormat="1" ht="13.5">
      <c r="B958" s="243"/>
      <c r="C958" s="244"/>
      <c r="D958" s="245" t="s">
        <v>207</v>
      </c>
      <c r="E958" s="246" t="s">
        <v>21</v>
      </c>
      <c r="F958" s="247" t="s">
        <v>211</v>
      </c>
      <c r="G958" s="244"/>
      <c r="H958" s="248">
        <v>40</v>
      </c>
      <c r="I958" s="249"/>
      <c r="J958" s="244"/>
      <c r="K958" s="244"/>
      <c r="L958" s="250"/>
      <c r="M958" s="251"/>
      <c r="N958" s="252"/>
      <c r="O958" s="252"/>
      <c r="P958" s="252"/>
      <c r="Q958" s="252"/>
      <c r="R958" s="252"/>
      <c r="S958" s="252"/>
      <c r="T958" s="253"/>
      <c r="AT958" s="254" t="s">
        <v>207</v>
      </c>
      <c r="AU958" s="254" t="s">
        <v>79</v>
      </c>
      <c r="AV958" s="14" t="s">
        <v>203</v>
      </c>
      <c r="AW958" s="14" t="s">
        <v>33</v>
      </c>
      <c r="AX958" s="14" t="s">
        <v>77</v>
      </c>
      <c r="AY958" s="254" t="s">
        <v>195</v>
      </c>
    </row>
    <row r="959" spans="2:65" s="1" customFormat="1" ht="22.5" customHeight="1">
      <c r="B959" s="42"/>
      <c r="C959" s="206" t="s">
        <v>1841</v>
      </c>
      <c r="D959" s="206" t="s">
        <v>198</v>
      </c>
      <c r="E959" s="207" t="s">
        <v>736</v>
      </c>
      <c r="F959" s="208" t="s">
        <v>737</v>
      </c>
      <c r="G959" s="209" t="s">
        <v>351</v>
      </c>
      <c r="H959" s="210">
        <v>8.4</v>
      </c>
      <c r="I959" s="211"/>
      <c r="J959" s="212">
        <f>ROUND(I959*H959,2)</f>
        <v>0</v>
      </c>
      <c r="K959" s="208" t="s">
        <v>21</v>
      </c>
      <c r="L959" s="62"/>
      <c r="M959" s="213" t="s">
        <v>21</v>
      </c>
      <c r="N959" s="214" t="s">
        <v>41</v>
      </c>
      <c r="O959" s="43"/>
      <c r="P959" s="215">
        <f>O959*H959</f>
        <v>0</v>
      </c>
      <c r="Q959" s="215">
        <v>0.00026</v>
      </c>
      <c r="R959" s="215">
        <f>Q959*H959</f>
        <v>0.0021839999999999997</v>
      </c>
      <c r="S959" s="215">
        <v>0</v>
      </c>
      <c r="T959" s="216">
        <f>S959*H959</f>
        <v>0</v>
      </c>
      <c r="AR959" s="25" t="s">
        <v>301</v>
      </c>
      <c r="AT959" s="25" t="s">
        <v>198</v>
      </c>
      <c r="AU959" s="25" t="s">
        <v>79</v>
      </c>
      <c r="AY959" s="25" t="s">
        <v>195</v>
      </c>
      <c r="BE959" s="217">
        <f>IF(N959="základní",J959,0)</f>
        <v>0</v>
      </c>
      <c r="BF959" s="217">
        <f>IF(N959="snížená",J959,0)</f>
        <v>0</v>
      </c>
      <c r="BG959" s="217">
        <f>IF(N959="zákl. přenesená",J959,0)</f>
        <v>0</v>
      </c>
      <c r="BH959" s="217">
        <f>IF(N959="sníž. přenesená",J959,0)</f>
        <v>0</v>
      </c>
      <c r="BI959" s="217">
        <f>IF(N959="nulová",J959,0)</f>
        <v>0</v>
      </c>
      <c r="BJ959" s="25" t="s">
        <v>77</v>
      </c>
      <c r="BK959" s="217">
        <f>ROUND(I959*H959,2)</f>
        <v>0</v>
      </c>
      <c r="BL959" s="25" t="s">
        <v>301</v>
      </c>
      <c r="BM959" s="25" t="s">
        <v>1842</v>
      </c>
    </row>
    <row r="960" spans="2:47" s="1" customFormat="1" ht="13.5">
      <c r="B960" s="42"/>
      <c r="C960" s="64"/>
      <c r="D960" s="218" t="s">
        <v>205</v>
      </c>
      <c r="E960" s="64"/>
      <c r="F960" s="219" t="s">
        <v>737</v>
      </c>
      <c r="G960" s="64"/>
      <c r="H960" s="64"/>
      <c r="I960" s="174"/>
      <c r="J960" s="64"/>
      <c r="K960" s="64"/>
      <c r="L960" s="62"/>
      <c r="M960" s="220"/>
      <c r="N960" s="43"/>
      <c r="O960" s="43"/>
      <c r="P960" s="43"/>
      <c r="Q960" s="43"/>
      <c r="R960" s="43"/>
      <c r="S960" s="43"/>
      <c r="T960" s="79"/>
      <c r="AT960" s="25" t="s">
        <v>205</v>
      </c>
      <c r="AU960" s="25" t="s">
        <v>79</v>
      </c>
    </row>
    <row r="961" spans="2:51" s="13" customFormat="1" ht="13.5">
      <c r="B961" s="232"/>
      <c r="C961" s="233"/>
      <c r="D961" s="245" t="s">
        <v>207</v>
      </c>
      <c r="E961" s="256" t="s">
        <v>21</v>
      </c>
      <c r="F961" s="257" t="s">
        <v>1843</v>
      </c>
      <c r="G961" s="233"/>
      <c r="H961" s="258">
        <v>8.4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AT961" s="242" t="s">
        <v>207</v>
      </c>
      <c r="AU961" s="242" t="s">
        <v>79</v>
      </c>
      <c r="AV961" s="13" t="s">
        <v>79</v>
      </c>
      <c r="AW961" s="13" t="s">
        <v>33</v>
      </c>
      <c r="AX961" s="13" t="s">
        <v>77</v>
      </c>
      <c r="AY961" s="242" t="s">
        <v>195</v>
      </c>
    </row>
    <row r="962" spans="2:65" s="1" customFormat="1" ht="22.5" customHeight="1">
      <c r="B962" s="42"/>
      <c r="C962" s="206" t="s">
        <v>1844</v>
      </c>
      <c r="D962" s="206" t="s">
        <v>198</v>
      </c>
      <c r="E962" s="207" t="s">
        <v>740</v>
      </c>
      <c r="F962" s="208" t="s">
        <v>741</v>
      </c>
      <c r="G962" s="209" t="s">
        <v>539</v>
      </c>
      <c r="H962" s="284"/>
      <c r="I962" s="211"/>
      <c r="J962" s="212">
        <f>ROUND(I962*H962,2)</f>
        <v>0</v>
      </c>
      <c r="K962" s="208" t="s">
        <v>202</v>
      </c>
      <c r="L962" s="62"/>
      <c r="M962" s="213" t="s">
        <v>21</v>
      </c>
      <c r="N962" s="214" t="s">
        <v>41</v>
      </c>
      <c r="O962" s="43"/>
      <c r="P962" s="215">
        <f>O962*H962</f>
        <v>0</v>
      </c>
      <c r="Q962" s="215">
        <v>0</v>
      </c>
      <c r="R962" s="215">
        <f>Q962*H962</f>
        <v>0</v>
      </c>
      <c r="S962" s="215">
        <v>0</v>
      </c>
      <c r="T962" s="216">
        <f>S962*H962</f>
        <v>0</v>
      </c>
      <c r="AR962" s="25" t="s">
        <v>301</v>
      </c>
      <c r="AT962" s="25" t="s">
        <v>198</v>
      </c>
      <c r="AU962" s="25" t="s">
        <v>79</v>
      </c>
      <c r="AY962" s="25" t="s">
        <v>195</v>
      </c>
      <c r="BE962" s="217">
        <f>IF(N962="základní",J962,0)</f>
        <v>0</v>
      </c>
      <c r="BF962" s="217">
        <f>IF(N962="snížená",J962,0)</f>
        <v>0</v>
      </c>
      <c r="BG962" s="217">
        <f>IF(N962="zákl. přenesená",J962,0)</f>
        <v>0</v>
      </c>
      <c r="BH962" s="217">
        <f>IF(N962="sníž. přenesená",J962,0)</f>
        <v>0</v>
      </c>
      <c r="BI962" s="217">
        <f>IF(N962="nulová",J962,0)</f>
        <v>0</v>
      </c>
      <c r="BJ962" s="25" t="s">
        <v>77</v>
      </c>
      <c r="BK962" s="217">
        <f>ROUND(I962*H962,2)</f>
        <v>0</v>
      </c>
      <c r="BL962" s="25" t="s">
        <v>301</v>
      </c>
      <c r="BM962" s="25" t="s">
        <v>1845</v>
      </c>
    </row>
    <row r="963" spans="2:47" s="1" customFormat="1" ht="27">
      <c r="B963" s="42"/>
      <c r="C963" s="64"/>
      <c r="D963" s="218" t="s">
        <v>205</v>
      </c>
      <c r="E963" s="64"/>
      <c r="F963" s="219" t="s">
        <v>743</v>
      </c>
      <c r="G963" s="64"/>
      <c r="H963" s="64"/>
      <c r="I963" s="174"/>
      <c r="J963" s="64"/>
      <c r="K963" s="64"/>
      <c r="L963" s="62"/>
      <c r="M963" s="220"/>
      <c r="N963" s="43"/>
      <c r="O963" s="43"/>
      <c r="P963" s="43"/>
      <c r="Q963" s="43"/>
      <c r="R963" s="43"/>
      <c r="S963" s="43"/>
      <c r="T963" s="79"/>
      <c r="AT963" s="25" t="s">
        <v>205</v>
      </c>
      <c r="AU963" s="25" t="s">
        <v>79</v>
      </c>
    </row>
    <row r="964" spans="2:63" s="11" customFormat="1" ht="29.85" customHeight="1">
      <c r="B964" s="189"/>
      <c r="C964" s="190"/>
      <c r="D964" s="203" t="s">
        <v>69</v>
      </c>
      <c r="E964" s="204" t="s">
        <v>1846</v>
      </c>
      <c r="F964" s="204" t="s">
        <v>1847</v>
      </c>
      <c r="G964" s="190"/>
      <c r="H964" s="190"/>
      <c r="I964" s="193"/>
      <c r="J964" s="205">
        <f>BK964</f>
        <v>0</v>
      </c>
      <c r="K964" s="190"/>
      <c r="L964" s="195"/>
      <c r="M964" s="196"/>
      <c r="N964" s="197"/>
      <c r="O964" s="197"/>
      <c r="P964" s="198">
        <f>SUM(P965:P988)</f>
        <v>0</v>
      </c>
      <c r="Q964" s="197"/>
      <c r="R964" s="198">
        <f>SUM(R965:R988)</f>
        <v>0.2025304</v>
      </c>
      <c r="S964" s="197"/>
      <c r="T964" s="199">
        <f>SUM(T965:T988)</f>
        <v>0</v>
      </c>
      <c r="AR964" s="200" t="s">
        <v>79</v>
      </c>
      <c r="AT964" s="201" t="s">
        <v>69</v>
      </c>
      <c r="AU964" s="201" t="s">
        <v>77</v>
      </c>
      <c r="AY964" s="200" t="s">
        <v>195</v>
      </c>
      <c r="BK964" s="202">
        <f>SUM(BK965:BK988)</f>
        <v>0</v>
      </c>
    </row>
    <row r="965" spans="2:65" s="1" customFormat="1" ht="31.5" customHeight="1">
      <c r="B965" s="42"/>
      <c r="C965" s="206" t="s">
        <v>1848</v>
      </c>
      <c r="D965" s="206" t="s">
        <v>198</v>
      </c>
      <c r="E965" s="207" t="s">
        <v>1849</v>
      </c>
      <c r="F965" s="208" t="s">
        <v>1850</v>
      </c>
      <c r="G965" s="209" t="s">
        <v>250</v>
      </c>
      <c r="H965" s="210">
        <v>10.72</v>
      </c>
      <c r="I965" s="211"/>
      <c r="J965" s="212">
        <f>ROUND(I965*H965,2)</f>
        <v>0</v>
      </c>
      <c r="K965" s="208" t="s">
        <v>202</v>
      </c>
      <c r="L965" s="62"/>
      <c r="M965" s="213" t="s">
        <v>21</v>
      </c>
      <c r="N965" s="214" t="s">
        <v>41</v>
      </c>
      <c r="O965" s="43"/>
      <c r="P965" s="215">
        <f>O965*H965</f>
        <v>0</v>
      </c>
      <c r="Q965" s="215">
        <v>0.00022</v>
      </c>
      <c r="R965" s="215">
        <f>Q965*H965</f>
        <v>0.0023584</v>
      </c>
      <c r="S965" s="215">
        <v>0</v>
      </c>
      <c r="T965" s="216">
        <f>S965*H965</f>
        <v>0</v>
      </c>
      <c r="AR965" s="25" t="s">
        <v>301</v>
      </c>
      <c r="AT965" s="25" t="s">
        <v>198</v>
      </c>
      <c r="AU965" s="25" t="s">
        <v>79</v>
      </c>
      <c r="AY965" s="25" t="s">
        <v>195</v>
      </c>
      <c r="BE965" s="217">
        <f>IF(N965="základní",J965,0)</f>
        <v>0</v>
      </c>
      <c r="BF965" s="217">
        <f>IF(N965="snížená",J965,0)</f>
        <v>0</v>
      </c>
      <c r="BG965" s="217">
        <f>IF(N965="zákl. přenesená",J965,0)</f>
        <v>0</v>
      </c>
      <c r="BH965" s="217">
        <f>IF(N965="sníž. přenesená",J965,0)</f>
        <v>0</v>
      </c>
      <c r="BI965" s="217">
        <f>IF(N965="nulová",J965,0)</f>
        <v>0</v>
      </c>
      <c r="BJ965" s="25" t="s">
        <v>77</v>
      </c>
      <c r="BK965" s="217">
        <f>ROUND(I965*H965,2)</f>
        <v>0</v>
      </c>
      <c r="BL965" s="25" t="s">
        <v>301</v>
      </c>
      <c r="BM965" s="25" t="s">
        <v>1851</v>
      </c>
    </row>
    <row r="966" spans="2:47" s="1" customFormat="1" ht="27">
      <c r="B966" s="42"/>
      <c r="C966" s="64"/>
      <c r="D966" s="218" t="s">
        <v>205</v>
      </c>
      <c r="E966" s="64"/>
      <c r="F966" s="219" t="s">
        <v>1852</v>
      </c>
      <c r="G966" s="64"/>
      <c r="H966" s="64"/>
      <c r="I966" s="174"/>
      <c r="J966" s="64"/>
      <c r="K966" s="64"/>
      <c r="L966" s="62"/>
      <c r="M966" s="220"/>
      <c r="N966" s="43"/>
      <c r="O966" s="43"/>
      <c r="P966" s="43"/>
      <c r="Q966" s="43"/>
      <c r="R966" s="43"/>
      <c r="S966" s="43"/>
      <c r="T966" s="79"/>
      <c r="AT966" s="25" t="s">
        <v>205</v>
      </c>
      <c r="AU966" s="25" t="s">
        <v>79</v>
      </c>
    </row>
    <row r="967" spans="2:51" s="13" customFormat="1" ht="13.5">
      <c r="B967" s="232"/>
      <c r="C967" s="233"/>
      <c r="D967" s="218" t="s">
        <v>207</v>
      </c>
      <c r="E967" s="234" t="s">
        <v>21</v>
      </c>
      <c r="F967" s="235" t="s">
        <v>1853</v>
      </c>
      <c r="G967" s="233"/>
      <c r="H967" s="236">
        <v>2.464</v>
      </c>
      <c r="I967" s="237"/>
      <c r="J967" s="233"/>
      <c r="K967" s="233"/>
      <c r="L967" s="238"/>
      <c r="M967" s="239"/>
      <c r="N967" s="240"/>
      <c r="O967" s="240"/>
      <c r="P967" s="240"/>
      <c r="Q967" s="240"/>
      <c r="R967" s="240"/>
      <c r="S967" s="240"/>
      <c r="T967" s="241"/>
      <c r="AT967" s="242" t="s">
        <v>207</v>
      </c>
      <c r="AU967" s="242" t="s">
        <v>79</v>
      </c>
      <c r="AV967" s="13" t="s">
        <v>79</v>
      </c>
      <c r="AW967" s="13" t="s">
        <v>33</v>
      </c>
      <c r="AX967" s="13" t="s">
        <v>70</v>
      </c>
      <c r="AY967" s="242" t="s">
        <v>195</v>
      </c>
    </row>
    <row r="968" spans="2:51" s="13" customFormat="1" ht="13.5">
      <c r="B968" s="232"/>
      <c r="C968" s="233"/>
      <c r="D968" s="218" t="s">
        <v>207</v>
      </c>
      <c r="E968" s="234" t="s">
        <v>21</v>
      </c>
      <c r="F968" s="235" t="s">
        <v>1854</v>
      </c>
      <c r="G968" s="233"/>
      <c r="H968" s="236">
        <v>0.608</v>
      </c>
      <c r="I968" s="237"/>
      <c r="J968" s="233"/>
      <c r="K968" s="233"/>
      <c r="L968" s="238"/>
      <c r="M968" s="239"/>
      <c r="N968" s="240"/>
      <c r="O968" s="240"/>
      <c r="P968" s="240"/>
      <c r="Q968" s="240"/>
      <c r="R968" s="240"/>
      <c r="S968" s="240"/>
      <c r="T968" s="241"/>
      <c r="AT968" s="242" t="s">
        <v>207</v>
      </c>
      <c r="AU968" s="242" t="s">
        <v>79</v>
      </c>
      <c r="AV968" s="13" t="s">
        <v>79</v>
      </c>
      <c r="AW968" s="13" t="s">
        <v>33</v>
      </c>
      <c r="AX968" s="13" t="s">
        <v>70</v>
      </c>
      <c r="AY968" s="242" t="s">
        <v>195</v>
      </c>
    </row>
    <row r="969" spans="2:51" s="13" customFormat="1" ht="13.5">
      <c r="B969" s="232"/>
      <c r="C969" s="233"/>
      <c r="D969" s="218" t="s">
        <v>207</v>
      </c>
      <c r="E969" s="234" t="s">
        <v>21</v>
      </c>
      <c r="F969" s="235" t="s">
        <v>1855</v>
      </c>
      <c r="G969" s="233"/>
      <c r="H969" s="236">
        <v>7.392</v>
      </c>
      <c r="I969" s="237"/>
      <c r="J969" s="233"/>
      <c r="K969" s="233"/>
      <c r="L969" s="238"/>
      <c r="M969" s="239"/>
      <c r="N969" s="240"/>
      <c r="O969" s="240"/>
      <c r="P969" s="240"/>
      <c r="Q969" s="240"/>
      <c r="R969" s="240"/>
      <c r="S969" s="240"/>
      <c r="T969" s="241"/>
      <c r="AT969" s="242" t="s">
        <v>207</v>
      </c>
      <c r="AU969" s="242" t="s">
        <v>79</v>
      </c>
      <c r="AV969" s="13" t="s">
        <v>79</v>
      </c>
      <c r="AW969" s="13" t="s">
        <v>33</v>
      </c>
      <c r="AX969" s="13" t="s">
        <v>70</v>
      </c>
      <c r="AY969" s="242" t="s">
        <v>195</v>
      </c>
    </row>
    <row r="970" spans="2:51" s="13" customFormat="1" ht="13.5">
      <c r="B970" s="232"/>
      <c r="C970" s="233"/>
      <c r="D970" s="218" t="s">
        <v>207</v>
      </c>
      <c r="E970" s="234" t="s">
        <v>21</v>
      </c>
      <c r="F970" s="235" t="s">
        <v>1856</v>
      </c>
      <c r="G970" s="233"/>
      <c r="H970" s="236">
        <v>0.256</v>
      </c>
      <c r="I970" s="237"/>
      <c r="J970" s="233"/>
      <c r="K970" s="233"/>
      <c r="L970" s="238"/>
      <c r="M970" s="239"/>
      <c r="N970" s="240"/>
      <c r="O970" s="240"/>
      <c r="P970" s="240"/>
      <c r="Q970" s="240"/>
      <c r="R970" s="240"/>
      <c r="S970" s="240"/>
      <c r="T970" s="241"/>
      <c r="AT970" s="242" t="s">
        <v>207</v>
      </c>
      <c r="AU970" s="242" t="s">
        <v>79</v>
      </c>
      <c r="AV970" s="13" t="s">
        <v>79</v>
      </c>
      <c r="AW970" s="13" t="s">
        <v>33</v>
      </c>
      <c r="AX970" s="13" t="s">
        <v>70</v>
      </c>
      <c r="AY970" s="242" t="s">
        <v>195</v>
      </c>
    </row>
    <row r="971" spans="2:51" s="14" customFormat="1" ht="13.5">
      <c r="B971" s="243"/>
      <c r="C971" s="244"/>
      <c r="D971" s="245" t="s">
        <v>207</v>
      </c>
      <c r="E971" s="246" t="s">
        <v>21</v>
      </c>
      <c r="F971" s="247" t="s">
        <v>211</v>
      </c>
      <c r="G971" s="244"/>
      <c r="H971" s="248">
        <v>10.72</v>
      </c>
      <c r="I971" s="249"/>
      <c r="J971" s="244"/>
      <c r="K971" s="244"/>
      <c r="L971" s="250"/>
      <c r="M971" s="251"/>
      <c r="N971" s="252"/>
      <c r="O971" s="252"/>
      <c r="P971" s="252"/>
      <c r="Q971" s="252"/>
      <c r="R971" s="252"/>
      <c r="S971" s="252"/>
      <c r="T971" s="253"/>
      <c r="AT971" s="254" t="s">
        <v>207</v>
      </c>
      <c r="AU971" s="254" t="s">
        <v>79</v>
      </c>
      <c r="AV971" s="14" t="s">
        <v>203</v>
      </c>
      <c r="AW971" s="14" t="s">
        <v>33</v>
      </c>
      <c r="AX971" s="14" t="s">
        <v>77</v>
      </c>
      <c r="AY971" s="254" t="s">
        <v>195</v>
      </c>
    </row>
    <row r="972" spans="2:65" s="1" customFormat="1" ht="22.5" customHeight="1">
      <c r="B972" s="42"/>
      <c r="C972" s="206" t="s">
        <v>1857</v>
      </c>
      <c r="D972" s="206" t="s">
        <v>198</v>
      </c>
      <c r="E972" s="207" t="s">
        <v>1858</v>
      </c>
      <c r="F972" s="208" t="s">
        <v>1859</v>
      </c>
      <c r="G972" s="209" t="s">
        <v>250</v>
      </c>
      <c r="H972" s="210">
        <v>250.215</v>
      </c>
      <c r="I972" s="211"/>
      <c r="J972" s="212">
        <f>ROUND(I972*H972,2)</f>
        <v>0</v>
      </c>
      <c r="K972" s="208" t="s">
        <v>202</v>
      </c>
      <c r="L972" s="62"/>
      <c r="M972" s="213" t="s">
        <v>21</v>
      </c>
      <c r="N972" s="214" t="s">
        <v>41</v>
      </c>
      <c r="O972" s="43"/>
      <c r="P972" s="215">
        <f>O972*H972</f>
        <v>0</v>
      </c>
      <c r="Q972" s="215">
        <v>0</v>
      </c>
      <c r="R972" s="215">
        <f>Q972*H972</f>
        <v>0</v>
      </c>
      <c r="S972" s="215">
        <v>0</v>
      </c>
      <c r="T972" s="216">
        <f>S972*H972</f>
        <v>0</v>
      </c>
      <c r="AR972" s="25" t="s">
        <v>301</v>
      </c>
      <c r="AT972" s="25" t="s">
        <v>198</v>
      </c>
      <c r="AU972" s="25" t="s">
        <v>79</v>
      </c>
      <c r="AY972" s="25" t="s">
        <v>195</v>
      </c>
      <c r="BE972" s="217">
        <f>IF(N972="základní",J972,0)</f>
        <v>0</v>
      </c>
      <c r="BF972" s="217">
        <f>IF(N972="snížená",J972,0)</f>
        <v>0</v>
      </c>
      <c r="BG972" s="217">
        <f>IF(N972="zákl. přenesená",J972,0)</f>
        <v>0</v>
      </c>
      <c r="BH972" s="217">
        <f>IF(N972="sníž. přenesená",J972,0)</f>
        <v>0</v>
      </c>
      <c r="BI972" s="217">
        <f>IF(N972="nulová",J972,0)</f>
        <v>0</v>
      </c>
      <c r="BJ972" s="25" t="s">
        <v>77</v>
      </c>
      <c r="BK972" s="217">
        <f>ROUND(I972*H972,2)</f>
        <v>0</v>
      </c>
      <c r="BL972" s="25" t="s">
        <v>301</v>
      </c>
      <c r="BM972" s="25" t="s">
        <v>1860</v>
      </c>
    </row>
    <row r="973" spans="2:47" s="1" customFormat="1" ht="13.5">
      <c r="B973" s="42"/>
      <c r="C973" s="64"/>
      <c r="D973" s="218" t="s">
        <v>205</v>
      </c>
      <c r="E973" s="64"/>
      <c r="F973" s="219" t="s">
        <v>1861</v>
      </c>
      <c r="G973" s="64"/>
      <c r="H973" s="64"/>
      <c r="I973" s="174"/>
      <c r="J973" s="64"/>
      <c r="K973" s="64"/>
      <c r="L973" s="62"/>
      <c r="M973" s="220"/>
      <c r="N973" s="43"/>
      <c r="O973" s="43"/>
      <c r="P973" s="43"/>
      <c r="Q973" s="43"/>
      <c r="R973" s="43"/>
      <c r="S973" s="43"/>
      <c r="T973" s="79"/>
      <c r="AT973" s="25" t="s">
        <v>205</v>
      </c>
      <c r="AU973" s="25" t="s">
        <v>79</v>
      </c>
    </row>
    <row r="974" spans="2:51" s="13" customFormat="1" ht="13.5">
      <c r="B974" s="232"/>
      <c r="C974" s="233"/>
      <c r="D974" s="245" t="s">
        <v>207</v>
      </c>
      <c r="E974" s="256" t="s">
        <v>21</v>
      </c>
      <c r="F974" s="257" t="s">
        <v>827</v>
      </c>
      <c r="G974" s="233"/>
      <c r="H974" s="258">
        <v>250.215</v>
      </c>
      <c r="I974" s="237"/>
      <c r="J974" s="233"/>
      <c r="K974" s="233"/>
      <c r="L974" s="238"/>
      <c r="M974" s="239"/>
      <c r="N974" s="240"/>
      <c r="O974" s="240"/>
      <c r="P974" s="240"/>
      <c r="Q974" s="240"/>
      <c r="R974" s="240"/>
      <c r="S974" s="240"/>
      <c r="T974" s="241"/>
      <c r="AT974" s="242" t="s">
        <v>207</v>
      </c>
      <c r="AU974" s="242" t="s">
        <v>79</v>
      </c>
      <c r="AV974" s="13" t="s">
        <v>79</v>
      </c>
      <c r="AW974" s="13" t="s">
        <v>33</v>
      </c>
      <c r="AX974" s="13" t="s">
        <v>77</v>
      </c>
      <c r="AY974" s="242" t="s">
        <v>195</v>
      </c>
    </row>
    <row r="975" spans="2:65" s="1" customFormat="1" ht="22.5" customHeight="1">
      <c r="B975" s="42"/>
      <c r="C975" s="206" t="s">
        <v>1862</v>
      </c>
      <c r="D975" s="206" t="s">
        <v>198</v>
      </c>
      <c r="E975" s="207" t="s">
        <v>1863</v>
      </c>
      <c r="F975" s="208" t="s">
        <v>1864</v>
      </c>
      <c r="G975" s="209" t="s">
        <v>250</v>
      </c>
      <c r="H975" s="210">
        <v>250.215</v>
      </c>
      <c r="I975" s="211"/>
      <c r="J975" s="212">
        <f>ROUND(I975*H975,2)</f>
        <v>0</v>
      </c>
      <c r="K975" s="208" t="s">
        <v>202</v>
      </c>
      <c r="L975" s="62"/>
      <c r="M975" s="213" t="s">
        <v>21</v>
      </c>
      <c r="N975" s="214" t="s">
        <v>41</v>
      </c>
      <c r="O975" s="43"/>
      <c r="P975" s="215">
        <f>O975*H975</f>
        <v>0</v>
      </c>
      <c r="Q975" s="215">
        <v>0.00034</v>
      </c>
      <c r="R975" s="215">
        <f>Q975*H975</f>
        <v>0.08507310000000001</v>
      </c>
      <c r="S975" s="215">
        <v>0</v>
      </c>
      <c r="T975" s="216">
        <f>S975*H975</f>
        <v>0</v>
      </c>
      <c r="AR975" s="25" t="s">
        <v>301</v>
      </c>
      <c r="AT975" s="25" t="s">
        <v>198</v>
      </c>
      <c r="AU975" s="25" t="s">
        <v>79</v>
      </c>
      <c r="AY975" s="25" t="s">
        <v>195</v>
      </c>
      <c r="BE975" s="217">
        <f>IF(N975="základní",J975,0)</f>
        <v>0</v>
      </c>
      <c r="BF975" s="217">
        <f>IF(N975="snížená",J975,0)</f>
        <v>0</v>
      </c>
      <c r="BG975" s="217">
        <f>IF(N975="zákl. přenesená",J975,0)</f>
        <v>0</v>
      </c>
      <c r="BH975" s="217">
        <f>IF(N975="sníž. přenesená",J975,0)</f>
        <v>0</v>
      </c>
      <c r="BI975" s="217">
        <f>IF(N975="nulová",J975,0)</f>
        <v>0</v>
      </c>
      <c r="BJ975" s="25" t="s">
        <v>77</v>
      </c>
      <c r="BK975" s="217">
        <f>ROUND(I975*H975,2)</f>
        <v>0</v>
      </c>
      <c r="BL975" s="25" t="s">
        <v>301</v>
      </c>
      <c r="BM975" s="25" t="s">
        <v>1865</v>
      </c>
    </row>
    <row r="976" spans="2:47" s="1" customFormat="1" ht="40.5">
      <c r="B976" s="42"/>
      <c r="C976" s="64"/>
      <c r="D976" s="218" t="s">
        <v>205</v>
      </c>
      <c r="E976" s="64"/>
      <c r="F976" s="219" t="s">
        <v>1866</v>
      </c>
      <c r="G976" s="64"/>
      <c r="H976" s="64"/>
      <c r="I976" s="174"/>
      <c r="J976" s="64"/>
      <c r="K976" s="64"/>
      <c r="L976" s="62"/>
      <c r="M976" s="220"/>
      <c r="N976" s="43"/>
      <c r="O976" s="43"/>
      <c r="P976" s="43"/>
      <c r="Q976" s="43"/>
      <c r="R976" s="43"/>
      <c r="S976" s="43"/>
      <c r="T976" s="79"/>
      <c r="AT976" s="25" t="s">
        <v>205</v>
      </c>
      <c r="AU976" s="25" t="s">
        <v>79</v>
      </c>
    </row>
    <row r="977" spans="2:51" s="13" customFormat="1" ht="13.5">
      <c r="B977" s="232"/>
      <c r="C977" s="233"/>
      <c r="D977" s="245" t="s">
        <v>207</v>
      </c>
      <c r="E977" s="256" t="s">
        <v>21</v>
      </c>
      <c r="F977" s="257" t="s">
        <v>827</v>
      </c>
      <c r="G977" s="233"/>
      <c r="H977" s="258">
        <v>250.215</v>
      </c>
      <c r="I977" s="237"/>
      <c r="J977" s="233"/>
      <c r="K977" s="233"/>
      <c r="L977" s="238"/>
      <c r="M977" s="239"/>
      <c r="N977" s="240"/>
      <c r="O977" s="240"/>
      <c r="P977" s="240"/>
      <c r="Q977" s="240"/>
      <c r="R977" s="240"/>
      <c r="S977" s="240"/>
      <c r="T977" s="241"/>
      <c r="AT977" s="242" t="s">
        <v>207</v>
      </c>
      <c r="AU977" s="242" t="s">
        <v>79</v>
      </c>
      <c r="AV977" s="13" t="s">
        <v>79</v>
      </c>
      <c r="AW977" s="13" t="s">
        <v>33</v>
      </c>
      <c r="AX977" s="13" t="s">
        <v>77</v>
      </c>
      <c r="AY977" s="242" t="s">
        <v>195</v>
      </c>
    </row>
    <row r="978" spans="2:65" s="1" customFormat="1" ht="22.5" customHeight="1">
      <c r="B978" s="42"/>
      <c r="C978" s="206" t="s">
        <v>1867</v>
      </c>
      <c r="D978" s="206" t="s">
        <v>198</v>
      </c>
      <c r="E978" s="207" t="s">
        <v>1868</v>
      </c>
      <c r="F978" s="208" t="s">
        <v>1869</v>
      </c>
      <c r="G978" s="209" t="s">
        <v>250</v>
      </c>
      <c r="H978" s="210">
        <v>250.215</v>
      </c>
      <c r="I978" s="211"/>
      <c r="J978" s="212">
        <f>ROUND(I978*H978,2)</f>
        <v>0</v>
      </c>
      <c r="K978" s="208" t="s">
        <v>202</v>
      </c>
      <c r="L978" s="62"/>
      <c r="M978" s="213" t="s">
        <v>21</v>
      </c>
      <c r="N978" s="214" t="s">
        <v>41</v>
      </c>
      <c r="O978" s="43"/>
      <c r="P978" s="215">
        <f>O978*H978</f>
        <v>0</v>
      </c>
      <c r="Q978" s="215">
        <v>0</v>
      </c>
      <c r="R978" s="215">
        <f>Q978*H978</f>
        <v>0</v>
      </c>
      <c r="S978" s="215">
        <v>0</v>
      </c>
      <c r="T978" s="216">
        <f>S978*H978</f>
        <v>0</v>
      </c>
      <c r="AR978" s="25" t="s">
        <v>301</v>
      </c>
      <c r="AT978" s="25" t="s">
        <v>198</v>
      </c>
      <c r="AU978" s="25" t="s">
        <v>79</v>
      </c>
      <c r="AY978" s="25" t="s">
        <v>195</v>
      </c>
      <c r="BE978" s="217">
        <f>IF(N978="základní",J978,0)</f>
        <v>0</v>
      </c>
      <c r="BF978" s="217">
        <f>IF(N978="snížená",J978,0)</f>
        <v>0</v>
      </c>
      <c r="BG978" s="217">
        <f>IF(N978="zákl. přenesená",J978,0)</f>
        <v>0</v>
      </c>
      <c r="BH978" s="217">
        <f>IF(N978="sníž. přenesená",J978,0)</f>
        <v>0</v>
      </c>
      <c r="BI978" s="217">
        <f>IF(N978="nulová",J978,0)</f>
        <v>0</v>
      </c>
      <c r="BJ978" s="25" t="s">
        <v>77</v>
      </c>
      <c r="BK978" s="217">
        <f>ROUND(I978*H978,2)</f>
        <v>0</v>
      </c>
      <c r="BL978" s="25" t="s">
        <v>301</v>
      </c>
      <c r="BM978" s="25" t="s">
        <v>1870</v>
      </c>
    </row>
    <row r="979" spans="2:47" s="1" customFormat="1" ht="13.5">
      <c r="B979" s="42"/>
      <c r="C979" s="64"/>
      <c r="D979" s="218" t="s">
        <v>205</v>
      </c>
      <c r="E979" s="64"/>
      <c r="F979" s="219" t="s">
        <v>1871</v>
      </c>
      <c r="G979" s="64"/>
      <c r="H979" s="64"/>
      <c r="I979" s="174"/>
      <c r="J979" s="64"/>
      <c r="K979" s="64"/>
      <c r="L979" s="62"/>
      <c r="M979" s="220"/>
      <c r="N979" s="43"/>
      <c r="O979" s="43"/>
      <c r="P979" s="43"/>
      <c r="Q979" s="43"/>
      <c r="R979" s="43"/>
      <c r="S979" s="43"/>
      <c r="T979" s="79"/>
      <c r="AT979" s="25" t="s">
        <v>205</v>
      </c>
      <c r="AU979" s="25" t="s">
        <v>79</v>
      </c>
    </row>
    <row r="980" spans="2:51" s="13" customFormat="1" ht="13.5">
      <c r="B980" s="232"/>
      <c r="C980" s="233"/>
      <c r="D980" s="245" t="s">
        <v>207</v>
      </c>
      <c r="E980" s="256" t="s">
        <v>21</v>
      </c>
      <c r="F980" s="257" t="s">
        <v>827</v>
      </c>
      <c r="G980" s="233"/>
      <c r="H980" s="258">
        <v>250.215</v>
      </c>
      <c r="I980" s="237"/>
      <c r="J980" s="233"/>
      <c r="K980" s="233"/>
      <c r="L980" s="238"/>
      <c r="M980" s="239"/>
      <c r="N980" s="240"/>
      <c r="O980" s="240"/>
      <c r="P980" s="240"/>
      <c r="Q980" s="240"/>
      <c r="R980" s="240"/>
      <c r="S980" s="240"/>
      <c r="T980" s="241"/>
      <c r="AT980" s="242" t="s">
        <v>207</v>
      </c>
      <c r="AU980" s="242" t="s">
        <v>79</v>
      </c>
      <c r="AV980" s="13" t="s">
        <v>79</v>
      </c>
      <c r="AW980" s="13" t="s">
        <v>33</v>
      </c>
      <c r="AX980" s="13" t="s">
        <v>77</v>
      </c>
      <c r="AY980" s="242" t="s">
        <v>195</v>
      </c>
    </row>
    <row r="981" spans="2:65" s="1" customFormat="1" ht="22.5" customHeight="1">
      <c r="B981" s="42"/>
      <c r="C981" s="206" t="s">
        <v>1872</v>
      </c>
      <c r="D981" s="206" t="s">
        <v>198</v>
      </c>
      <c r="E981" s="207" t="s">
        <v>1873</v>
      </c>
      <c r="F981" s="208" t="s">
        <v>1874</v>
      </c>
      <c r="G981" s="209" t="s">
        <v>250</v>
      </c>
      <c r="H981" s="210">
        <v>250.215</v>
      </c>
      <c r="I981" s="211"/>
      <c r="J981" s="212">
        <f>ROUND(I981*H981,2)</f>
        <v>0</v>
      </c>
      <c r="K981" s="208" t="s">
        <v>202</v>
      </c>
      <c r="L981" s="62"/>
      <c r="M981" s="213" t="s">
        <v>21</v>
      </c>
      <c r="N981" s="214" t="s">
        <v>41</v>
      </c>
      <c r="O981" s="43"/>
      <c r="P981" s="215">
        <f>O981*H981</f>
        <v>0</v>
      </c>
      <c r="Q981" s="215">
        <v>0.0001</v>
      </c>
      <c r="R981" s="215">
        <f>Q981*H981</f>
        <v>0.025021500000000002</v>
      </c>
      <c r="S981" s="215">
        <v>0</v>
      </c>
      <c r="T981" s="216">
        <f>S981*H981</f>
        <v>0</v>
      </c>
      <c r="AR981" s="25" t="s">
        <v>301</v>
      </c>
      <c r="AT981" s="25" t="s">
        <v>198</v>
      </c>
      <c r="AU981" s="25" t="s">
        <v>79</v>
      </c>
      <c r="AY981" s="25" t="s">
        <v>195</v>
      </c>
      <c r="BE981" s="217">
        <f>IF(N981="základní",J981,0)</f>
        <v>0</v>
      </c>
      <c r="BF981" s="217">
        <f>IF(N981="snížená",J981,0)</f>
        <v>0</v>
      </c>
      <c r="BG981" s="217">
        <f>IF(N981="zákl. přenesená",J981,0)</f>
        <v>0</v>
      </c>
      <c r="BH981" s="217">
        <f>IF(N981="sníž. přenesená",J981,0)</f>
        <v>0</v>
      </c>
      <c r="BI981" s="217">
        <f>IF(N981="nulová",J981,0)</f>
        <v>0</v>
      </c>
      <c r="BJ981" s="25" t="s">
        <v>77</v>
      </c>
      <c r="BK981" s="217">
        <f>ROUND(I981*H981,2)</f>
        <v>0</v>
      </c>
      <c r="BL981" s="25" t="s">
        <v>301</v>
      </c>
      <c r="BM981" s="25" t="s">
        <v>1875</v>
      </c>
    </row>
    <row r="982" spans="2:47" s="1" customFormat="1" ht="27">
      <c r="B982" s="42"/>
      <c r="C982" s="64"/>
      <c r="D982" s="218" t="s">
        <v>205</v>
      </c>
      <c r="E982" s="64"/>
      <c r="F982" s="219" t="s">
        <v>1876</v>
      </c>
      <c r="G982" s="64"/>
      <c r="H982" s="64"/>
      <c r="I982" s="174"/>
      <c r="J982" s="64"/>
      <c r="K982" s="64"/>
      <c r="L982" s="62"/>
      <c r="M982" s="220"/>
      <c r="N982" s="43"/>
      <c r="O982" s="43"/>
      <c r="P982" s="43"/>
      <c r="Q982" s="43"/>
      <c r="R982" s="43"/>
      <c r="S982" s="43"/>
      <c r="T982" s="79"/>
      <c r="AT982" s="25" t="s">
        <v>205</v>
      </c>
      <c r="AU982" s="25" t="s">
        <v>79</v>
      </c>
    </row>
    <row r="983" spans="2:51" s="13" customFormat="1" ht="13.5">
      <c r="B983" s="232"/>
      <c r="C983" s="233"/>
      <c r="D983" s="245" t="s">
        <v>207</v>
      </c>
      <c r="E983" s="256" t="s">
        <v>21</v>
      </c>
      <c r="F983" s="257" t="s">
        <v>827</v>
      </c>
      <c r="G983" s="233"/>
      <c r="H983" s="258">
        <v>250.215</v>
      </c>
      <c r="I983" s="237"/>
      <c r="J983" s="233"/>
      <c r="K983" s="233"/>
      <c r="L983" s="238"/>
      <c r="M983" s="239"/>
      <c r="N983" s="240"/>
      <c r="O983" s="240"/>
      <c r="P983" s="240"/>
      <c r="Q983" s="240"/>
      <c r="R983" s="240"/>
      <c r="S983" s="240"/>
      <c r="T983" s="241"/>
      <c r="AT983" s="242" t="s">
        <v>207</v>
      </c>
      <c r="AU983" s="242" t="s">
        <v>79</v>
      </c>
      <c r="AV983" s="13" t="s">
        <v>79</v>
      </c>
      <c r="AW983" s="13" t="s">
        <v>33</v>
      </c>
      <c r="AX983" s="13" t="s">
        <v>77</v>
      </c>
      <c r="AY983" s="242" t="s">
        <v>195</v>
      </c>
    </row>
    <row r="984" spans="2:65" s="1" customFormat="1" ht="22.5" customHeight="1">
      <c r="B984" s="42"/>
      <c r="C984" s="206" t="s">
        <v>1877</v>
      </c>
      <c r="D984" s="206" t="s">
        <v>198</v>
      </c>
      <c r="E984" s="207" t="s">
        <v>1878</v>
      </c>
      <c r="F984" s="208" t="s">
        <v>1879</v>
      </c>
      <c r="G984" s="209" t="s">
        <v>250</v>
      </c>
      <c r="H984" s="210">
        <v>250.215</v>
      </c>
      <c r="I984" s="211"/>
      <c r="J984" s="212">
        <f>ROUND(I984*H984,2)</f>
        <v>0</v>
      </c>
      <c r="K984" s="208" t="s">
        <v>202</v>
      </c>
      <c r="L984" s="62"/>
      <c r="M984" s="213" t="s">
        <v>21</v>
      </c>
      <c r="N984" s="214" t="s">
        <v>41</v>
      </c>
      <c r="O984" s="43"/>
      <c r="P984" s="215">
        <f>O984*H984</f>
        <v>0</v>
      </c>
      <c r="Q984" s="215">
        <v>0.00036</v>
      </c>
      <c r="R984" s="215">
        <f>Q984*H984</f>
        <v>0.0900774</v>
      </c>
      <c r="S984" s="215">
        <v>0</v>
      </c>
      <c r="T984" s="216">
        <f>S984*H984</f>
        <v>0</v>
      </c>
      <c r="AR984" s="25" t="s">
        <v>301</v>
      </c>
      <c r="AT984" s="25" t="s">
        <v>198</v>
      </c>
      <c r="AU984" s="25" t="s">
        <v>79</v>
      </c>
      <c r="AY984" s="25" t="s">
        <v>195</v>
      </c>
      <c r="BE984" s="217">
        <f>IF(N984="základní",J984,0)</f>
        <v>0</v>
      </c>
      <c r="BF984" s="217">
        <f>IF(N984="snížená",J984,0)</f>
        <v>0</v>
      </c>
      <c r="BG984" s="217">
        <f>IF(N984="zákl. přenesená",J984,0)</f>
        <v>0</v>
      </c>
      <c r="BH984" s="217">
        <f>IF(N984="sníž. přenesená",J984,0)</f>
        <v>0</v>
      </c>
      <c r="BI984" s="217">
        <f>IF(N984="nulová",J984,0)</f>
        <v>0</v>
      </c>
      <c r="BJ984" s="25" t="s">
        <v>77</v>
      </c>
      <c r="BK984" s="217">
        <f>ROUND(I984*H984,2)</f>
        <v>0</v>
      </c>
      <c r="BL984" s="25" t="s">
        <v>301</v>
      </c>
      <c r="BM984" s="25" t="s">
        <v>1880</v>
      </c>
    </row>
    <row r="985" spans="2:47" s="1" customFormat="1" ht="27">
      <c r="B985" s="42"/>
      <c r="C985" s="64"/>
      <c r="D985" s="218" t="s">
        <v>205</v>
      </c>
      <c r="E985" s="64"/>
      <c r="F985" s="219" t="s">
        <v>1881</v>
      </c>
      <c r="G985" s="64"/>
      <c r="H985" s="64"/>
      <c r="I985" s="174"/>
      <c r="J985" s="64"/>
      <c r="K985" s="64"/>
      <c r="L985" s="62"/>
      <c r="M985" s="220"/>
      <c r="N985" s="43"/>
      <c r="O985" s="43"/>
      <c r="P985" s="43"/>
      <c r="Q985" s="43"/>
      <c r="R985" s="43"/>
      <c r="S985" s="43"/>
      <c r="T985" s="79"/>
      <c r="AT985" s="25" t="s">
        <v>205</v>
      </c>
      <c r="AU985" s="25" t="s">
        <v>79</v>
      </c>
    </row>
    <row r="986" spans="2:51" s="12" customFormat="1" ht="13.5">
      <c r="B986" s="221"/>
      <c r="C986" s="222"/>
      <c r="D986" s="218" t="s">
        <v>207</v>
      </c>
      <c r="E986" s="223" t="s">
        <v>21</v>
      </c>
      <c r="F986" s="224" t="s">
        <v>934</v>
      </c>
      <c r="G986" s="222"/>
      <c r="H986" s="225" t="s">
        <v>21</v>
      </c>
      <c r="I986" s="226"/>
      <c r="J986" s="222"/>
      <c r="K986" s="222"/>
      <c r="L986" s="227"/>
      <c r="M986" s="228"/>
      <c r="N986" s="229"/>
      <c r="O986" s="229"/>
      <c r="P986" s="229"/>
      <c r="Q986" s="229"/>
      <c r="R986" s="229"/>
      <c r="S986" s="229"/>
      <c r="T986" s="230"/>
      <c r="AT986" s="231" t="s">
        <v>207</v>
      </c>
      <c r="AU986" s="231" t="s">
        <v>79</v>
      </c>
      <c r="AV986" s="12" t="s">
        <v>77</v>
      </c>
      <c r="AW986" s="12" t="s">
        <v>33</v>
      </c>
      <c r="AX986" s="12" t="s">
        <v>70</v>
      </c>
      <c r="AY986" s="231" t="s">
        <v>195</v>
      </c>
    </row>
    <row r="987" spans="2:51" s="13" customFormat="1" ht="13.5">
      <c r="B987" s="232"/>
      <c r="C987" s="233"/>
      <c r="D987" s="218" t="s">
        <v>207</v>
      </c>
      <c r="E987" s="234" t="s">
        <v>21</v>
      </c>
      <c r="F987" s="235" t="s">
        <v>1882</v>
      </c>
      <c r="G987" s="233"/>
      <c r="H987" s="236">
        <v>250.215</v>
      </c>
      <c r="I987" s="237"/>
      <c r="J987" s="233"/>
      <c r="K987" s="233"/>
      <c r="L987" s="238"/>
      <c r="M987" s="239"/>
      <c r="N987" s="240"/>
      <c r="O987" s="240"/>
      <c r="P987" s="240"/>
      <c r="Q987" s="240"/>
      <c r="R987" s="240"/>
      <c r="S987" s="240"/>
      <c r="T987" s="241"/>
      <c r="AT987" s="242" t="s">
        <v>207</v>
      </c>
      <c r="AU987" s="242" t="s">
        <v>79</v>
      </c>
      <c r="AV987" s="13" t="s">
        <v>79</v>
      </c>
      <c r="AW987" s="13" t="s">
        <v>33</v>
      </c>
      <c r="AX987" s="13" t="s">
        <v>70</v>
      </c>
      <c r="AY987" s="242" t="s">
        <v>195</v>
      </c>
    </row>
    <row r="988" spans="2:51" s="14" customFormat="1" ht="13.5">
      <c r="B988" s="243"/>
      <c r="C988" s="244"/>
      <c r="D988" s="218" t="s">
        <v>207</v>
      </c>
      <c r="E988" s="270" t="s">
        <v>827</v>
      </c>
      <c r="F988" s="271" t="s">
        <v>211</v>
      </c>
      <c r="G988" s="244"/>
      <c r="H988" s="272">
        <v>250.215</v>
      </c>
      <c r="I988" s="249"/>
      <c r="J988" s="244"/>
      <c r="K988" s="244"/>
      <c r="L988" s="250"/>
      <c r="M988" s="251"/>
      <c r="N988" s="252"/>
      <c r="O988" s="252"/>
      <c r="P988" s="252"/>
      <c r="Q988" s="252"/>
      <c r="R988" s="252"/>
      <c r="S988" s="252"/>
      <c r="T988" s="253"/>
      <c r="AT988" s="254" t="s">
        <v>207</v>
      </c>
      <c r="AU988" s="254" t="s">
        <v>79</v>
      </c>
      <c r="AV988" s="14" t="s">
        <v>203</v>
      </c>
      <c r="AW988" s="14" t="s">
        <v>33</v>
      </c>
      <c r="AX988" s="14" t="s">
        <v>77</v>
      </c>
      <c r="AY988" s="254" t="s">
        <v>195</v>
      </c>
    </row>
    <row r="989" spans="2:63" s="11" customFormat="1" ht="29.85" customHeight="1">
      <c r="B989" s="189"/>
      <c r="C989" s="190"/>
      <c r="D989" s="203" t="s">
        <v>69</v>
      </c>
      <c r="E989" s="204" t="s">
        <v>744</v>
      </c>
      <c r="F989" s="204" t="s">
        <v>745</v>
      </c>
      <c r="G989" s="190"/>
      <c r="H989" s="190"/>
      <c r="I989" s="193"/>
      <c r="J989" s="205">
        <f>BK989</f>
        <v>0</v>
      </c>
      <c r="K989" s="190"/>
      <c r="L989" s="195"/>
      <c r="M989" s="196"/>
      <c r="N989" s="197"/>
      <c r="O989" s="197"/>
      <c r="P989" s="198">
        <f>SUM(P990:P1029)</f>
        <v>0</v>
      </c>
      <c r="Q989" s="197"/>
      <c r="R989" s="198">
        <f>SUM(R990:R1029)</f>
        <v>0.21868896</v>
      </c>
      <c r="S989" s="197"/>
      <c r="T989" s="199">
        <f>SUM(T990:T1029)</f>
        <v>0</v>
      </c>
      <c r="AR989" s="200" t="s">
        <v>79</v>
      </c>
      <c r="AT989" s="201" t="s">
        <v>69</v>
      </c>
      <c r="AU989" s="201" t="s">
        <v>77</v>
      </c>
      <c r="AY989" s="200" t="s">
        <v>195</v>
      </c>
      <c r="BK989" s="202">
        <f>SUM(BK990:BK1029)</f>
        <v>0</v>
      </c>
    </row>
    <row r="990" spans="2:65" s="1" customFormat="1" ht="22.5" customHeight="1">
      <c r="B990" s="42"/>
      <c r="C990" s="206" t="s">
        <v>1883</v>
      </c>
      <c r="D990" s="206" t="s">
        <v>198</v>
      </c>
      <c r="E990" s="207" t="s">
        <v>747</v>
      </c>
      <c r="F990" s="208" t="s">
        <v>748</v>
      </c>
      <c r="G990" s="209" t="s">
        <v>250</v>
      </c>
      <c r="H990" s="210">
        <v>446.304</v>
      </c>
      <c r="I990" s="211"/>
      <c r="J990" s="212">
        <f>ROUND(I990*H990,2)</f>
        <v>0</v>
      </c>
      <c r="K990" s="208" t="s">
        <v>202</v>
      </c>
      <c r="L990" s="62"/>
      <c r="M990" s="213" t="s">
        <v>21</v>
      </c>
      <c r="N990" s="214" t="s">
        <v>41</v>
      </c>
      <c r="O990" s="43"/>
      <c r="P990" s="215">
        <f>O990*H990</f>
        <v>0</v>
      </c>
      <c r="Q990" s="215">
        <v>0</v>
      </c>
      <c r="R990" s="215">
        <f>Q990*H990</f>
        <v>0</v>
      </c>
      <c r="S990" s="215">
        <v>0</v>
      </c>
      <c r="T990" s="216">
        <f>S990*H990</f>
        <v>0</v>
      </c>
      <c r="AR990" s="25" t="s">
        <v>301</v>
      </c>
      <c r="AT990" s="25" t="s">
        <v>198</v>
      </c>
      <c r="AU990" s="25" t="s">
        <v>79</v>
      </c>
      <c r="AY990" s="25" t="s">
        <v>195</v>
      </c>
      <c r="BE990" s="217">
        <f>IF(N990="základní",J990,0)</f>
        <v>0</v>
      </c>
      <c r="BF990" s="217">
        <f>IF(N990="snížená",J990,0)</f>
        <v>0</v>
      </c>
      <c r="BG990" s="217">
        <f>IF(N990="zákl. přenesená",J990,0)</f>
        <v>0</v>
      </c>
      <c r="BH990" s="217">
        <f>IF(N990="sníž. přenesená",J990,0)</f>
        <v>0</v>
      </c>
      <c r="BI990" s="217">
        <f>IF(N990="nulová",J990,0)</f>
        <v>0</v>
      </c>
      <c r="BJ990" s="25" t="s">
        <v>77</v>
      </c>
      <c r="BK990" s="217">
        <f>ROUND(I990*H990,2)</f>
        <v>0</v>
      </c>
      <c r="BL990" s="25" t="s">
        <v>301</v>
      </c>
      <c r="BM990" s="25" t="s">
        <v>1884</v>
      </c>
    </row>
    <row r="991" spans="2:47" s="1" customFormat="1" ht="13.5">
      <c r="B991" s="42"/>
      <c r="C991" s="64"/>
      <c r="D991" s="218" t="s">
        <v>205</v>
      </c>
      <c r="E991" s="64"/>
      <c r="F991" s="219" t="s">
        <v>750</v>
      </c>
      <c r="G991" s="64"/>
      <c r="H991" s="64"/>
      <c r="I991" s="174"/>
      <c r="J991" s="64"/>
      <c r="K991" s="64"/>
      <c r="L991" s="62"/>
      <c r="M991" s="220"/>
      <c r="N991" s="43"/>
      <c r="O991" s="43"/>
      <c r="P991" s="43"/>
      <c r="Q991" s="43"/>
      <c r="R991" s="43"/>
      <c r="S991" s="43"/>
      <c r="T991" s="79"/>
      <c r="AT991" s="25" t="s">
        <v>205</v>
      </c>
      <c r="AU991" s="25" t="s">
        <v>79</v>
      </c>
    </row>
    <row r="992" spans="2:51" s="13" customFormat="1" ht="13.5">
      <c r="B992" s="232"/>
      <c r="C992" s="233"/>
      <c r="D992" s="245" t="s">
        <v>207</v>
      </c>
      <c r="E992" s="256" t="s">
        <v>21</v>
      </c>
      <c r="F992" s="257" t="s">
        <v>138</v>
      </c>
      <c r="G992" s="233"/>
      <c r="H992" s="258">
        <v>446.304</v>
      </c>
      <c r="I992" s="237"/>
      <c r="J992" s="233"/>
      <c r="K992" s="233"/>
      <c r="L992" s="238"/>
      <c r="M992" s="239"/>
      <c r="N992" s="240"/>
      <c r="O992" s="240"/>
      <c r="P992" s="240"/>
      <c r="Q992" s="240"/>
      <c r="R992" s="240"/>
      <c r="S992" s="240"/>
      <c r="T992" s="241"/>
      <c r="AT992" s="242" t="s">
        <v>207</v>
      </c>
      <c r="AU992" s="242" t="s">
        <v>79</v>
      </c>
      <c r="AV992" s="13" t="s">
        <v>79</v>
      </c>
      <c r="AW992" s="13" t="s">
        <v>33</v>
      </c>
      <c r="AX992" s="13" t="s">
        <v>77</v>
      </c>
      <c r="AY992" s="242" t="s">
        <v>195</v>
      </c>
    </row>
    <row r="993" spans="2:65" s="1" customFormat="1" ht="22.5" customHeight="1">
      <c r="B993" s="42"/>
      <c r="C993" s="206" t="s">
        <v>1885</v>
      </c>
      <c r="D993" s="206" t="s">
        <v>198</v>
      </c>
      <c r="E993" s="207" t="s">
        <v>752</v>
      </c>
      <c r="F993" s="208" t="s">
        <v>753</v>
      </c>
      <c r="G993" s="209" t="s">
        <v>250</v>
      </c>
      <c r="H993" s="210">
        <v>136.79</v>
      </c>
      <c r="I993" s="211"/>
      <c r="J993" s="212">
        <f>ROUND(I993*H993,2)</f>
        <v>0</v>
      </c>
      <c r="K993" s="208" t="s">
        <v>202</v>
      </c>
      <c r="L993" s="62"/>
      <c r="M993" s="213" t="s">
        <v>21</v>
      </c>
      <c r="N993" s="214" t="s">
        <v>41</v>
      </c>
      <c r="O993" s="43"/>
      <c r="P993" s="215">
        <f>O993*H993</f>
        <v>0</v>
      </c>
      <c r="Q993" s="215">
        <v>0</v>
      </c>
      <c r="R993" s="215">
        <f>Q993*H993</f>
        <v>0</v>
      </c>
      <c r="S993" s="215">
        <v>0</v>
      </c>
      <c r="T993" s="216">
        <f>S993*H993</f>
        <v>0</v>
      </c>
      <c r="AR993" s="25" t="s">
        <v>301</v>
      </c>
      <c r="AT993" s="25" t="s">
        <v>198</v>
      </c>
      <c r="AU993" s="25" t="s">
        <v>79</v>
      </c>
      <c r="AY993" s="25" t="s">
        <v>195</v>
      </c>
      <c r="BE993" s="217">
        <f>IF(N993="základní",J993,0)</f>
        <v>0</v>
      </c>
      <c r="BF993" s="217">
        <f>IF(N993="snížená",J993,0)</f>
        <v>0</v>
      </c>
      <c r="BG993" s="217">
        <f>IF(N993="zákl. přenesená",J993,0)</f>
        <v>0</v>
      </c>
      <c r="BH993" s="217">
        <f>IF(N993="sníž. přenesená",J993,0)</f>
        <v>0</v>
      </c>
      <c r="BI993" s="217">
        <f>IF(N993="nulová",J993,0)</f>
        <v>0</v>
      </c>
      <c r="BJ993" s="25" t="s">
        <v>77</v>
      </c>
      <c r="BK993" s="217">
        <f>ROUND(I993*H993,2)</f>
        <v>0</v>
      </c>
      <c r="BL993" s="25" t="s">
        <v>301</v>
      </c>
      <c r="BM993" s="25" t="s">
        <v>1886</v>
      </c>
    </row>
    <row r="994" spans="2:47" s="1" customFormat="1" ht="13.5">
      <c r="B994" s="42"/>
      <c r="C994" s="64"/>
      <c r="D994" s="218" t="s">
        <v>205</v>
      </c>
      <c r="E994" s="64"/>
      <c r="F994" s="219" t="s">
        <v>755</v>
      </c>
      <c r="G994" s="64"/>
      <c r="H994" s="64"/>
      <c r="I994" s="174"/>
      <c r="J994" s="64"/>
      <c r="K994" s="64"/>
      <c r="L994" s="62"/>
      <c r="M994" s="220"/>
      <c r="N994" s="43"/>
      <c r="O994" s="43"/>
      <c r="P994" s="43"/>
      <c r="Q994" s="43"/>
      <c r="R994" s="43"/>
      <c r="S994" s="43"/>
      <c r="T994" s="79"/>
      <c r="AT994" s="25" t="s">
        <v>205</v>
      </c>
      <c r="AU994" s="25" t="s">
        <v>79</v>
      </c>
    </row>
    <row r="995" spans="2:51" s="13" customFormat="1" ht="13.5">
      <c r="B995" s="232"/>
      <c r="C995" s="233"/>
      <c r="D995" s="245" t="s">
        <v>207</v>
      </c>
      <c r="E995" s="256" t="s">
        <v>21</v>
      </c>
      <c r="F995" s="257" t="s">
        <v>914</v>
      </c>
      <c r="G995" s="233"/>
      <c r="H995" s="258">
        <v>136.79</v>
      </c>
      <c r="I995" s="237"/>
      <c r="J995" s="233"/>
      <c r="K995" s="233"/>
      <c r="L995" s="238"/>
      <c r="M995" s="239"/>
      <c r="N995" s="240"/>
      <c r="O995" s="240"/>
      <c r="P995" s="240"/>
      <c r="Q995" s="240"/>
      <c r="R995" s="240"/>
      <c r="S995" s="240"/>
      <c r="T995" s="241"/>
      <c r="AT995" s="242" t="s">
        <v>207</v>
      </c>
      <c r="AU995" s="242" t="s">
        <v>79</v>
      </c>
      <c r="AV995" s="13" t="s">
        <v>79</v>
      </c>
      <c r="AW995" s="13" t="s">
        <v>33</v>
      </c>
      <c r="AX995" s="13" t="s">
        <v>77</v>
      </c>
      <c r="AY995" s="242" t="s">
        <v>195</v>
      </c>
    </row>
    <row r="996" spans="2:65" s="1" customFormat="1" ht="22.5" customHeight="1">
      <c r="B996" s="42"/>
      <c r="C996" s="260" t="s">
        <v>1887</v>
      </c>
      <c r="D996" s="260" t="s">
        <v>233</v>
      </c>
      <c r="E996" s="261" t="s">
        <v>757</v>
      </c>
      <c r="F996" s="262" t="s">
        <v>758</v>
      </c>
      <c r="G996" s="263" t="s">
        <v>250</v>
      </c>
      <c r="H996" s="264">
        <v>143.63</v>
      </c>
      <c r="I996" s="265"/>
      <c r="J996" s="266">
        <f>ROUND(I996*H996,2)</f>
        <v>0</v>
      </c>
      <c r="K996" s="262" t="s">
        <v>202</v>
      </c>
      <c r="L996" s="267"/>
      <c r="M996" s="268" t="s">
        <v>21</v>
      </c>
      <c r="N996" s="269" t="s">
        <v>41</v>
      </c>
      <c r="O996" s="43"/>
      <c r="P996" s="215">
        <f>O996*H996</f>
        <v>0</v>
      </c>
      <c r="Q996" s="215">
        <v>0</v>
      </c>
      <c r="R996" s="215">
        <f>Q996*H996</f>
        <v>0</v>
      </c>
      <c r="S996" s="215">
        <v>0</v>
      </c>
      <c r="T996" s="216">
        <f>S996*H996</f>
        <v>0</v>
      </c>
      <c r="AR996" s="25" t="s">
        <v>403</v>
      </c>
      <c r="AT996" s="25" t="s">
        <v>233</v>
      </c>
      <c r="AU996" s="25" t="s">
        <v>79</v>
      </c>
      <c r="AY996" s="25" t="s">
        <v>195</v>
      </c>
      <c r="BE996" s="217">
        <f>IF(N996="základní",J996,0)</f>
        <v>0</v>
      </c>
      <c r="BF996" s="217">
        <f>IF(N996="snížená",J996,0)</f>
        <v>0</v>
      </c>
      <c r="BG996" s="217">
        <f>IF(N996="zákl. přenesená",J996,0)</f>
        <v>0</v>
      </c>
      <c r="BH996" s="217">
        <f>IF(N996="sníž. přenesená",J996,0)</f>
        <v>0</v>
      </c>
      <c r="BI996" s="217">
        <f>IF(N996="nulová",J996,0)</f>
        <v>0</v>
      </c>
      <c r="BJ996" s="25" t="s">
        <v>77</v>
      </c>
      <c r="BK996" s="217">
        <f>ROUND(I996*H996,2)</f>
        <v>0</v>
      </c>
      <c r="BL996" s="25" t="s">
        <v>301</v>
      </c>
      <c r="BM996" s="25" t="s">
        <v>1888</v>
      </c>
    </row>
    <row r="997" spans="2:47" s="1" customFormat="1" ht="13.5">
      <c r="B997" s="42"/>
      <c r="C997" s="64"/>
      <c r="D997" s="218" t="s">
        <v>205</v>
      </c>
      <c r="E997" s="64"/>
      <c r="F997" s="219" t="s">
        <v>760</v>
      </c>
      <c r="G997" s="64"/>
      <c r="H997" s="64"/>
      <c r="I997" s="174"/>
      <c r="J997" s="64"/>
      <c r="K997" s="64"/>
      <c r="L997" s="62"/>
      <c r="M997" s="220"/>
      <c r="N997" s="43"/>
      <c r="O997" s="43"/>
      <c r="P997" s="43"/>
      <c r="Q997" s="43"/>
      <c r="R997" s="43"/>
      <c r="S997" s="43"/>
      <c r="T997" s="79"/>
      <c r="AT997" s="25" t="s">
        <v>205</v>
      </c>
      <c r="AU997" s="25" t="s">
        <v>79</v>
      </c>
    </row>
    <row r="998" spans="2:51" s="13" customFormat="1" ht="13.5">
      <c r="B998" s="232"/>
      <c r="C998" s="233"/>
      <c r="D998" s="245" t="s">
        <v>207</v>
      </c>
      <c r="E998" s="233"/>
      <c r="F998" s="257" t="s">
        <v>1889</v>
      </c>
      <c r="G998" s="233"/>
      <c r="H998" s="258">
        <v>143.63</v>
      </c>
      <c r="I998" s="237"/>
      <c r="J998" s="233"/>
      <c r="K998" s="233"/>
      <c r="L998" s="238"/>
      <c r="M998" s="239"/>
      <c r="N998" s="240"/>
      <c r="O998" s="240"/>
      <c r="P998" s="240"/>
      <c r="Q998" s="240"/>
      <c r="R998" s="240"/>
      <c r="S998" s="240"/>
      <c r="T998" s="241"/>
      <c r="AT998" s="242" t="s">
        <v>207</v>
      </c>
      <c r="AU998" s="242" t="s">
        <v>79</v>
      </c>
      <c r="AV998" s="13" t="s">
        <v>79</v>
      </c>
      <c r="AW998" s="13" t="s">
        <v>6</v>
      </c>
      <c r="AX998" s="13" t="s">
        <v>77</v>
      </c>
      <c r="AY998" s="242" t="s">
        <v>195</v>
      </c>
    </row>
    <row r="999" spans="2:65" s="1" customFormat="1" ht="22.5" customHeight="1">
      <c r="B999" s="42"/>
      <c r="C999" s="206" t="s">
        <v>1890</v>
      </c>
      <c r="D999" s="206" t="s">
        <v>198</v>
      </c>
      <c r="E999" s="207" t="s">
        <v>763</v>
      </c>
      <c r="F999" s="208" t="s">
        <v>764</v>
      </c>
      <c r="G999" s="209" t="s">
        <v>250</v>
      </c>
      <c r="H999" s="210">
        <v>70</v>
      </c>
      <c r="I999" s="211"/>
      <c r="J999" s="212">
        <f>ROUND(I999*H999,2)</f>
        <v>0</v>
      </c>
      <c r="K999" s="208" t="s">
        <v>202</v>
      </c>
      <c r="L999" s="62"/>
      <c r="M999" s="213" t="s">
        <v>21</v>
      </c>
      <c r="N999" s="214" t="s">
        <v>41</v>
      </c>
      <c r="O999" s="43"/>
      <c r="P999" s="215">
        <f>O999*H999</f>
        <v>0</v>
      </c>
      <c r="Q999" s="215">
        <v>0</v>
      </c>
      <c r="R999" s="215">
        <f>Q999*H999</f>
        <v>0</v>
      </c>
      <c r="S999" s="215">
        <v>0</v>
      </c>
      <c r="T999" s="216">
        <f>S999*H999</f>
        <v>0</v>
      </c>
      <c r="AR999" s="25" t="s">
        <v>301</v>
      </c>
      <c r="AT999" s="25" t="s">
        <v>198</v>
      </c>
      <c r="AU999" s="25" t="s">
        <v>79</v>
      </c>
      <c r="AY999" s="25" t="s">
        <v>195</v>
      </c>
      <c r="BE999" s="217">
        <f>IF(N999="základní",J999,0)</f>
        <v>0</v>
      </c>
      <c r="BF999" s="217">
        <f>IF(N999="snížená",J999,0)</f>
        <v>0</v>
      </c>
      <c r="BG999" s="217">
        <f>IF(N999="zákl. přenesená",J999,0)</f>
        <v>0</v>
      </c>
      <c r="BH999" s="217">
        <f>IF(N999="sníž. přenesená",J999,0)</f>
        <v>0</v>
      </c>
      <c r="BI999" s="217">
        <f>IF(N999="nulová",J999,0)</f>
        <v>0</v>
      </c>
      <c r="BJ999" s="25" t="s">
        <v>77</v>
      </c>
      <c r="BK999" s="217">
        <f>ROUND(I999*H999,2)</f>
        <v>0</v>
      </c>
      <c r="BL999" s="25" t="s">
        <v>301</v>
      </c>
      <c r="BM999" s="25" t="s">
        <v>1891</v>
      </c>
    </row>
    <row r="1000" spans="2:47" s="1" customFormat="1" ht="27">
      <c r="B1000" s="42"/>
      <c r="C1000" s="64"/>
      <c r="D1000" s="218" t="s">
        <v>205</v>
      </c>
      <c r="E1000" s="64"/>
      <c r="F1000" s="219" t="s">
        <v>766</v>
      </c>
      <c r="G1000" s="64"/>
      <c r="H1000" s="64"/>
      <c r="I1000" s="174"/>
      <c r="J1000" s="64"/>
      <c r="K1000" s="64"/>
      <c r="L1000" s="62"/>
      <c r="M1000" s="220"/>
      <c r="N1000" s="43"/>
      <c r="O1000" s="43"/>
      <c r="P1000" s="43"/>
      <c r="Q1000" s="43"/>
      <c r="R1000" s="43"/>
      <c r="S1000" s="43"/>
      <c r="T1000" s="79"/>
      <c r="AT1000" s="25" t="s">
        <v>205</v>
      </c>
      <c r="AU1000" s="25" t="s">
        <v>79</v>
      </c>
    </row>
    <row r="1001" spans="2:51" s="13" customFormat="1" ht="13.5">
      <c r="B1001" s="232"/>
      <c r="C1001" s="233"/>
      <c r="D1001" s="245" t="s">
        <v>207</v>
      </c>
      <c r="E1001" s="256" t="s">
        <v>21</v>
      </c>
      <c r="F1001" s="257" t="s">
        <v>634</v>
      </c>
      <c r="G1001" s="233"/>
      <c r="H1001" s="258">
        <v>70</v>
      </c>
      <c r="I1001" s="237"/>
      <c r="J1001" s="233"/>
      <c r="K1001" s="233"/>
      <c r="L1001" s="238"/>
      <c r="M1001" s="239"/>
      <c r="N1001" s="240"/>
      <c r="O1001" s="240"/>
      <c r="P1001" s="240"/>
      <c r="Q1001" s="240"/>
      <c r="R1001" s="240"/>
      <c r="S1001" s="240"/>
      <c r="T1001" s="241"/>
      <c r="AT1001" s="242" t="s">
        <v>207</v>
      </c>
      <c r="AU1001" s="242" t="s">
        <v>79</v>
      </c>
      <c r="AV1001" s="13" t="s">
        <v>79</v>
      </c>
      <c r="AW1001" s="13" t="s">
        <v>33</v>
      </c>
      <c r="AX1001" s="13" t="s">
        <v>77</v>
      </c>
      <c r="AY1001" s="242" t="s">
        <v>195</v>
      </c>
    </row>
    <row r="1002" spans="2:65" s="1" customFormat="1" ht="22.5" customHeight="1">
      <c r="B1002" s="42"/>
      <c r="C1002" s="260" t="s">
        <v>1892</v>
      </c>
      <c r="D1002" s="260" t="s">
        <v>233</v>
      </c>
      <c r="E1002" s="261" t="s">
        <v>757</v>
      </c>
      <c r="F1002" s="262" t="s">
        <v>758</v>
      </c>
      <c r="G1002" s="263" t="s">
        <v>250</v>
      </c>
      <c r="H1002" s="264">
        <v>73.5</v>
      </c>
      <c r="I1002" s="265"/>
      <c r="J1002" s="266">
        <f>ROUND(I1002*H1002,2)</f>
        <v>0</v>
      </c>
      <c r="K1002" s="262" t="s">
        <v>202</v>
      </c>
      <c r="L1002" s="267"/>
      <c r="M1002" s="268" t="s">
        <v>21</v>
      </c>
      <c r="N1002" s="269" t="s">
        <v>41</v>
      </c>
      <c r="O1002" s="43"/>
      <c r="P1002" s="215">
        <f>O1002*H1002</f>
        <v>0</v>
      </c>
      <c r="Q1002" s="215">
        <v>0</v>
      </c>
      <c r="R1002" s="215">
        <f>Q1002*H1002</f>
        <v>0</v>
      </c>
      <c r="S1002" s="215">
        <v>0</v>
      </c>
      <c r="T1002" s="216">
        <f>S1002*H1002</f>
        <v>0</v>
      </c>
      <c r="AR1002" s="25" t="s">
        <v>403</v>
      </c>
      <c r="AT1002" s="25" t="s">
        <v>233</v>
      </c>
      <c r="AU1002" s="25" t="s">
        <v>79</v>
      </c>
      <c r="AY1002" s="25" t="s">
        <v>195</v>
      </c>
      <c r="BE1002" s="217">
        <f>IF(N1002="základní",J1002,0)</f>
        <v>0</v>
      </c>
      <c r="BF1002" s="217">
        <f>IF(N1002="snížená",J1002,0)</f>
        <v>0</v>
      </c>
      <c r="BG1002" s="217">
        <f>IF(N1002="zákl. přenesená",J1002,0)</f>
        <v>0</v>
      </c>
      <c r="BH1002" s="217">
        <f>IF(N1002="sníž. přenesená",J1002,0)</f>
        <v>0</v>
      </c>
      <c r="BI1002" s="217">
        <f>IF(N1002="nulová",J1002,0)</f>
        <v>0</v>
      </c>
      <c r="BJ1002" s="25" t="s">
        <v>77</v>
      </c>
      <c r="BK1002" s="217">
        <f>ROUND(I1002*H1002,2)</f>
        <v>0</v>
      </c>
      <c r="BL1002" s="25" t="s">
        <v>301</v>
      </c>
      <c r="BM1002" s="25" t="s">
        <v>1893</v>
      </c>
    </row>
    <row r="1003" spans="2:47" s="1" customFormat="1" ht="13.5">
      <c r="B1003" s="42"/>
      <c r="C1003" s="64"/>
      <c r="D1003" s="218" t="s">
        <v>205</v>
      </c>
      <c r="E1003" s="64"/>
      <c r="F1003" s="219" t="s">
        <v>760</v>
      </c>
      <c r="G1003" s="64"/>
      <c r="H1003" s="64"/>
      <c r="I1003" s="174"/>
      <c r="J1003" s="64"/>
      <c r="K1003" s="64"/>
      <c r="L1003" s="62"/>
      <c r="M1003" s="220"/>
      <c r="N1003" s="43"/>
      <c r="O1003" s="43"/>
      <c r="P1003" s="43"/>
      <c r="Q1003" s="43"/>
      <c r="R1003" s="43"/>
      <c r="S1003" s="43"/>
      <c r="T1003" s="79"/>
      <c r="AT1003" s="25" t="s">
        <v>205</v>
      </c>
      <c r="AU1003" s="25" t="s">
        <v>79</v>
      </c>
    </row>
    <row r="1004" spans="2:51" s="13" customFormat="1" ht="13.5">
      <c r="B1004" s="232"/>
      <c r="C1004" s="233"/>
      <c r="D1004" s="245" t="s">
        <v>207</v>
      </c>
      <c r="E1004" s="233"/>
      <c r="F1004" s="257" t="s">
        <v>1894</v>
      </c>
      <c r="G1004" s="233"/>
      <c r="H1004" s="258">
        <v>73.5</v>
      </c>
      <c r="I1004" s="237"/>
      <c r="J1004" s="233"/>
      <c r="K1004" s="233"/>
      <c r="L1004" s="238"/>
      <c r="M1004" s="239"/>
      <c r="N1004" s="240"/>
      <c r="O1004" s="240"/>
      <c r="P1004" s="240"/>
      <c r="Q1004" s="240"/>
      <c r="R1004" s="240"/>
      <c r="S1004" s="240"/>
      <c r="T1004" s="241"/>
      <c r="AT1004" s="242" t="s">
        <v>207</v>
      </c>
      <c r="AU1004" s="242" t="s">
        <v>79</v>
      </c>
      <c r="AV1004" s="13" t="s">
        <v>79</v>
      </c>
      <c r="AW1004" s="13" t="s">
        <v>6</v>
      </c>
      <c r="AX1004" s="13" t="s">
        <v>77</v>
      </c>
      <c r="AY1004" s="242" t="s">
        <v>195</v>
      </c>
    </row>
    <row r="1005" spans="2:65" s="1" customFormat="1" ht="22.5" customHeight="1">
      <c r="B1005" s="42"/>
      <c r="C1005" s="206" t="s">
        <v>1895</v>
      </c>
      <c r="D1005" s="206" t="s">
        <v>198</v>
      </c>
      <c r="E1005" s="207" t="s">
        <v>771</v>
      </c>
      <c r="F1005" s="208" t="s">
        <v>772</v>
      </c>
      <c r="G1005" s="209" t="s">
        <v>250</v>
      </c>
      <c r="H1005" s="210">
        <v>446.304</v>
      </c>
      <c r="I1005" s="211"/>
      <c r="J1005" s="212">
        <f>ROUND(I1005*H1005,2)</f>
        <v>0</v>
      </c>
      <c r="K1005" s="208" t="s">
        <v>202</v>
      </c>
      <c r="L1005" s="62"/>
      <c r="M1005" s="213" t="s">
        <v>21</v>
      </c>
      <c r="N1005" s="214" t="s">
        <v>41</v>
      </c>
      <c r="O1005" s="43"/>
      <c r="P1005" s="215">
        <f>O1005*H1005</f>
        <v>0</v>
      </c>
      <c r="Q1005" s="215">
        <v>0.0002</v>
      </c>
      <c r="R1005" s="215">
        <f>Q1005*H1005</f>
        <v>0.0892608</v>
      </c>
      <c r="S1005" s="215">
        <v>0</v>
      </c>
      <c r="T1005" s="216">
        <f>S1005*H1005</f>
        <v>0</v>
      </c>
      <c r="AR1005" s="25" t="s">
        <v>301</v>
      </c>
      <c r="AT1005" s="25" t="s">
        <v>198</v>
      </c>
      <c r="AU1005" s="25" t="s">
        <v>79</v>
      </c>
      <c r="AY1005" s="25" t="s">
        <v>195</v>
      </c>
      <c r="BE1005" s="217">
        <f>IF(N1005="základní",J1005,0)</f>
        <v>0</v>
      </c>
      <c r="BF1005" s="217">
        <f>IF(N1005="snížená",J1005,0)</f>
        <v>0</v>
      </c>
      <c r="BG1005" s="217">
        <f>IF(N1005="zákl. přenesená",J1005,0)</f>
        <v>0</v>
      </c>
      <c r="BH1005" s="217">
        <f>IF(N1005="sníž. přenesená",J1005,0)</f>
        <v>0</v>
      </c>
      <c r="BI1005" s="217">
        <f>IF(N1005="nulová",J1005,0)</f>
        <v>0</v>
      </c>
      <c r="BJ1005" s="25" t="s">
        <v>77</v>
      </c>
      <c r="BK1005" s="217">
        <f>ROUND(I1005*H1005,2)</f>
        <v>0</v>
      </c>
      <c r="BL1005" s="25" t="s">
        <v>301</v>
      </c>
      <c r="BM1005" s="25" t="s">
        <v>1896</v>
      </c>
    </row>
    <row r="1006" spans="2:47" s="1" customFormat="1" ht="13.5">
      <c r="B1006" s="42"/>
      <c r="C1006" s="64"/>
      <c r="D1006" s="218" t="s">
        <v>205</v>
      </c>
      <c r="E1006" s="64"/>
      <c r="F1006" s="219" t="s">
        <v>774</v>
      </c>
      <c r="G1006" s="64"/>
      <c r="H1006" s="64"/>
      <c r="I1006" s="174"/>
      <c r="J1006" s="64"/>
      <c r="K1006" s="64"/>
      <c r="L1006" s="62"/>
      <c r="M1006" s="220"/>
      <c r="N1006" s="43"/>
      <c r="O1006" s="43"/>
      <c r="P1006" s="43"/>
      <c r="Q1006" s="43"/>
      <c r="R1006" s="43"/>
      <c r="S1006" s="43"/>
      <c r="T1006" s="79"/>
      <c r="AT1006" s="25" t="s">
        <v>205</v>
      </c>
      <c r="AU1006" s="25" t="s">
        <v>79</v>
      </c>
    </row>
    <row r="1007" spans="2:47" s="1" customFormat="1" ht="27">
      <c r="B1007" s="42"/>
      <c r="C1007" s="64"/>
      <c r="D1007" s="218" t="s">
        <v>226</v>
      </c>
      <c r="E1007" s="64"/>
      <c r="F1007" s="259" t="s">
        <v>775</v>
      </c>
      <c r="G1007" s="64"/>
      <c r="H1007" s="64"/>
      <c r="I1007" s="174"/>
      <c r="J1007" s="64"/>
      <c r="K1007" s="64"/>
      <c r="L1007" s="62"/>
      <c r="M1007" s="220"/>
      <c r="N1007" s="43"/>
      <c r="O1007" s="43"/>
      <c r="P1007" s="43"/>
      <c r="Q1007" s="43"/>
      <c r="R1007" s="43"/>
      <c r="S1007" s="43"/>
      <c r="T1007" s="79"/>
      <c r="AT1007" s="25" t="s">
        <v>226</v>
      </c>
      <c r="AU1007" s="25" t="s">
        <v>79</v>
      </c>
    </row>
    <row r="1008" spans="2:51" s="13" customFormat="1" ht="40.5">
      <c r="B1008" s="232"/>
      <c r="C1008" s="233"/>
      <c r="D1008" s="218" t="s">
        <v>207</v>
      </c>
      <c r="E1008" s="234" t="s">
        <v>21</v>
      </c>
      <c r="F1008" s="235" t="s">
        <v>1897</v>
      </c>
      <c r="G1008" s="233"/>
      <c r="H1008" s="236">
        <v>98.45</v>
      </c>
      <c r="I1008" s="237"/>
      <c r="J1008" s="233"/>
      <c r="K1008" s="233"/>
      <c r="L1008" s="238"/>
      <c r="M1008" s="239"/>
      <c r="N1008" s="240"/>
      <c r="O1008" s="240"/>
      <c r="P1008" s="240"/>
      <c r="Q1008" s="240"/>
      <c r="R1008" s="240"/>
      <c r="S1008" s="240"/>
      <c r="T1008" s="241"/>
      <c r="AT1008" s="242" t="s">
        <v>207</v>
      </c>
      <c r="AU1008" s="242" t="s">
        <v>79</v>
      </c>
      <c r="AV1008" s="13" t="s">
        <v>79</v>
      </c>
      <c r="AW1008" s="13" t="s">
        <v>33</v>
      </c>
      <c r="AX1008" s="13" t="s">
        <v>70</v>
      </c>
      <c r="AY1008" s="242" t="s">
        <v>195</v>
      </c>
    </row>
    <row r="1009" spans="2:51" s="13" customFormat="1" ht="13.5">
      <c r="B1009" s="232"/>
      <c r="C1009" s="233"/>
      <c r="D1009" s="218" t="s">
        <v>207</v>
      </c>
      <c r="E1009" s="234" t="s">
        <v>21</v>
      </c>
      <c r="F1009" s="235" t="s">
        <v>1898</v>
      </c>
      <c r="G1009" s="233"/>
      <c r="H1009" s="236">
        <v>10.698</v>
      </c>
      <c r="I1009" s="237"/>
      <c r="J1009" s="233"/>
      <c r="K1009" s="233"/>
      <c r="L1009" s="238"/>
      <c r="M1009" s="239"/>
      <c r="N1009" s="240"/>
      <c r="O1009" s="240"/>
      <c r="P1009" s="240"/>
      <c r="Q1009" s="240"/>
      <c r="R1009" s="240"/>
      <c r="S1009" s="240"/>
      <c r="T1009" s="241"/>
      <c r="AT1009" s="242" t="s">
        <v>207</v>
      </c>
      <c r="AU1009" s="242" t="s">
        <v>79</v>
      </c>
      <c r="AV1009" s="13" t="s">
        <v>79</v>
      </c>
      <c r="AW1009" s="13" t="s">
        <v>33</v>
      </c>
      <c r="AX1009" s="13" t="s">
        <v>70</v>
      </c>
      <c r="AY1009" s="242" t="s">
        <v>195</v>
      </c>
    </row>
    <row r="1010" spans="2:51" s="13" customFormat="1" ht="13.5">
      <c r="B1010" s="232"/>
      <c r="C1010" s="233"/>
      <c r="D1010" s="218" t="s">
        <v>207</v>
      </c>
      <c r="E1010" s="234" t="s">
        <v>21</v>
      </c>
      <c r="F1010" s="235" t="s">
        <v>1899</v>
      </c>
      <c r="G1010" s="233"/>
      <c r="H1010" s="236">
        <v>40.008</v>
      </c>
      <c r="I1010" s="237"/>
      <c r="J1010" s="233"/>
      <c r="K1010" s="233"/>
      <c r="L1010" s="238"/>
      <c r="M1010" s="239"/>
      <c r="N1010" s="240"/>
      <c r="O1010" s="240"/>
      <c r="P1010" s="240"/>
      <c r="Q1010" s="240"/>
      <c r="R1010" s="240"/>
      <c r="S1010" s="240"/>
      <c r="T1010" s="241"/>
      <c r="AT1010" s="242" t="s">
        <v>207</v>
      </c>
      <c r="AU1010" s="242" t="s">
        <v>79</v>
      </c>
      <c r="AV1010" s="13" t="s">
        <v>79</v>
      </c>
      <c r="AW1010" s="13" t="s">
        <v>33</v>
      </c>
      <c r="AX1010" s="13" t="s">
        <v>70</v>
      </c>
      <c r="AY1010" s="242" t="s">
        <v>195</v>
      </c>
    </row>
    <row r="1011" spans="2:51" s="13" customFormat="1" ht="13.5">
      <c r="B1011" s="232"/>
      <c r="C1011" s="233"/>
      <c r="D1011" s="218" t="s">
        <v>207</v>
      </c>
      <c r="E1011" s="234" t="s">
        <v>21</v>
      </c>
      <c r="F1011" s="235" t="s">
        <v>1900</v>
      </c>
      <c r="G1011" s="233"/>
      <c r="H1011" s="236">
        <v>41.298</v>
      </c>
      <c r="I1011" s="237"/>
      <c r="J1011" s="233"/>
      <c r="K1011" s="233"/>
      <c r="L1011" s="238"/>
      <c r="M1011" s="239"/>
      <c r="N1011" s="240"/>
      <c r="O1011" s="240"/>
      <c r="P1011" s="240"/>
      <c r="Q1011" s="240"/>
      <c r="R1011" s="240"/>
      <c r="S1011" s="240"/>
      <c r="T1011" s="241"/>
      <c r="AT1011" s="242" t="s">
        <v>207</v>
      </c>
      <c r="AU1011" s="242" t="s">
        <v>79</v>
      </c>
      <c r="AV1011" s="13" t="s">
        <v>79</v>
      </c>
      <c r="AW1011" s="13" t="s">
        <v>33</v>
      </c>
      <c r="AX1011" s="13" t="s">
        <v>70</v>
      </c>
      <c r="AY1011" s="242" t="s">
        <v>195</v>
      </c>
    </row>
    <row r="1012" spans="2:51" s="13" customFormat="1" ht="13.5">
      <c r="B1012" s="232"/>
      <c r="C1012" s="233"/>
      <c r="D1012" s="218" t="s">
        <v>207</v>
      </c>
      <c r="E1012" s="234" t="s">
        <v>21</v>
      </c>
      <c r="F1012" s="235" t="s">
        <v>1901</v>
      </c>
      <c r="G1012" s="233"/>
      <c r="H1012" s="236">
        <v>41.68</v>
      </c>
      <c r="I1012" s="237"/>
      <c r="J1012" s="233"/>
      <c r="K1012" s="233"/>
      <c r="L1012" s="238"/>
      <c r="M1012" s="239"/>
      <c r="N1012" s="240"/>
      <c r="O1012" s="240"/>
      <c r="P1012" s="240"/>
      <c r="Q1012" s="240"/>
      <c r="R1012" s="240"/>
      <c r="S1012" s="240"/>
      <c r="T1012" s="241"/>
      <c r="AT1012" s="242" t="s">
        <v>207</v>
      </c>
      <c r="AU1012" s="242" t="s">
        <v>79</v>
      </c>
      <c r="AV1012" s="13" t="s">
        <v>79</v>
      </c>
      <c r="AW1012" s="13" t="s">
        <v>33</v>
      </c>
      <c r="AX1012" s="13" t="s">
        <v>70</v>
      </c>
      <c r="AY1012" s="242" t="s">
        <v>195</v>
      </c>
    </row>
    <row r="1013" spans="2:51" s="13" customFormat="1" ht="13.5">
      <c r="B1013" s="232"/>
      <c r="C1013" s="233"/>
      <c r="D1013" s="218" t="s">
        <v>207</v>
      </c>
      <c r="E1013" s="234" t="s">
        <v>21</v>
      </c>
      <c r="F1013" s="235" t="s">
        <v>1902</v>
      </c>
      <c r="G1013" s="233"/>
      <c r="H1013" s="236">
        <v>40.9</v>
      </c>
      <c r="I1013" s="237"/>
      <c r="J1013" s="233"/>
      <c r="K1013" s="233"/>
      <c r="L1013" s="238"/>
      <c r="M1013" s="239"/>
      <c r="N1013" s="240"/>
      <c r="O1013" s="240"/>
      <c r="P1013" s="240"/>
      <c r="Q1013" s="240"/>
      <c r="R1013" s="240"/>
      <c r="S1013" s="240"/>
      <c r="T1013" s="241"/>
      <c r="AT1013" s="242" t="s">
        <v>207</v>
      </c>
      <c r="AU1013" s="242" t="s">
        <v>79</v>
      </c>
      <c r="AV1013" s="13" t="s">
        <v>79</v>
      </c>
      <c r="AW1013" s="13" t="s">
        <v>33</v>
      </c>
      <c r="AX1013" s="13" t="s">
        <v>70</v>
      </c>
      <c r="AY1013" s="242" t="s">
        <v>195</v>
      </c>
    </row>
    <row r="1014" spans="2:51" s="13" customFormat="1" ht="13.5">
      <c r="B1014" s="232"/>
      <c r="C1014" s="233"/>
      <c r="D1014" s="218" t="s">
        <v>207</v>
      </c>
      <c r="E1014" s="234" t="s">
        <v>21</v>
      </c>
      <c r="F1014" s="235" t="s">
        <v>1903</v>
      </c>
      <c r="G1014" s="233"/>
      <c r="H1014" s="236">
        <v>7.045</v>
      </c>
      <c r="I1014" s="237"/>
      <c r="J1014" s="233"/>
      <c r="K1014" s="233"/>
      <c r="L1014" s="238"/>
      <c r="M1014" s="239"/>
      <c r="N1014" s="240"/>
      <c r="O1014" s="240"/>
      <c r="P1014" s="240"/>
      <c r="Q1014" s="240"/>
      <c r="R1014" s="240"/>
      <c r="S1014" s="240"/>
      <c r="T1014" s="241"/>
      <c r="AT1014" s="242" t="s">
        <v>207</v>
      </c>
      <c r="AU1014" s="242" t="s">
        <v>79</v>
      </c>
      <c r="AV1014" s="13" t="s">
        <v>79</v>
      </c>
      <c r="AW1014" s="13" t="s">
        <v>33</v>
      </c>
      <c r="AX1014" s="13" t="s">
        <v>70</v>
      </c>
      <c r="AY1014" s="242" t="s">
        <v>195</v>
      </c>
    </row>
    <row r="1015" spans="2:51" s="13" customFormat="1" ht="13.5">
      <c r="B1015" s="232"/>
      <c r="C1015" s="233"/>
      <c r="D1015" s="218" t="s">
        <v>207</v>
      </c>
      <c r="E1015" s="234" t="s">
        <v>21</v>
      </c>
      <c r="F1015" s="235" t="s">
        <v>1904</v>
      </c>
      <c r="G1015" s="233"/>
      <c r="H1015" s="236">
        <v>27.23</v>
      </c>
      <c r="I1015" s="237"/>
      <c r="J1015" s="233"/>
      <c r="K1015" s="233"/>
      <c r="L1015" s="238"/>
      <c r="M1015" s="239"/>
      <c r="N1015" s="240"/>
      <c r="O1015" s="240"/>
      <c r="P1015" s="240"/>
      <c r="Q1015" s="240"/>
      <c r="R1015" s="240"/>
      <c r="S1015" s="240"/>
      <c r="T1015" s="241"/>
      <c r="AT1015" s="242" t="s">
        <v>207</v>
      </c>
      <c r="AU1015" s="242" t="s">
        <v>79</v>
      </c>
      <c r="AV1015" s="13" t="s">
        <v>79</v>
      </c>
      <c r="AW1015" s="13" t="s">
        <v>33</v>
      </c>
      <c r="AX1015" s="13" t="s">
        <v>70</v>
      </c>
      <c r="AY1015" s="242" t="s">
        <v>195</v>
      </c>
    </row>
    <row r="1016" spans="2:51" s="13" customFormat="1" ht="13.5">
      <c r="B1016" s="232"/>
      <c r="C1016" s="233"/>
      <c r="D1016" s="218" t="s">
        <v>207</v>
      </c>
      <c r="E1016" s="234" t="s">
        <v>21</v>
      </c>
      <c r="F1016" s="235" t="s">
        <v>1905</v>
      </c>
      <c r="G1016" s="233"/>
      <c r="H1016" s="236">
        <v>2.205</v>
      </c>
      <c r="I1016" s="237"/>
      <c r="J1016" s="233"/>
      <c r="K1016" s="233"/>
      <c r="L1016" s="238"/>
      <c r="M1016" s="239"/>
      <c r="N1016" s="240"/>
      <c r="O1016" s="240"/>
      <c r="P1016" s="240"/>
      <c r="Q1016" s="240"/>
      <c r="R1016" s="240"/>
      <c r="S1016" s="240"/>
      <c r="T1016" s="241"/>
      <c r="AT1016" s="242" t="s">
        <v>207</v>
      </c>
      <c r="AU1016" s="242" t="s">
        <v>79</v>
      </c>
      <c r="AV1016" s="13" t="s">
        <v>79</v>
      </c>
      <c r="AW1016" s="13" t="s">
        <v>33</v>
      </c>
      <c r="AX1016" s="13" t="s">
        <v>70</v>
      </c>
      <c r="AY1016" s="242" t="s">
        <v>195</v>
      </c>
    </row>
    <row r="1017" spans="2:51" s="12" customFormat="1" ht="13.5">
      <c r="B1017" s="221"/>
      <c r="C1017" s="222"/>
      <c r="D1017" s="218" t="s">
        <v>207</v>
      </c>
      <c r="E1017" s="223" t="s">
        <v>21</v>
      </c>
      <c r="F1017" s="224" t="s">
        <v>1906</v>
      </c>
      <c r="G1017" s="222"/>
      <c r="H1017" s="225" t="s">
        <v>21</v>
      </c>
      <c r="I1017" s="226"/>
      <c r="J1017" s="222"/>
      <c r="K1017" s="222"/>
      <c r="L1017" s="227"/>
      <c r="M1017" s="228"/>
      <c r="N1017" s="229"/>
      <c r="O1017" s="229"/>
      <c r="P1017" s="229"/>
      <c r="Q1017" s="229"/>
      <c r="R1017" s="229"/>
      <c r="S1017" s="229"/>
      <c r="T1017" s="230"/>
      <c r="AT1017" s="231" t="s">
        <v>207</v>
      </c>
      <c r="AU1017" s="231" t="s">
        <v>79</v>
      </c>
      <c r="AV1017" s="12" t="s">
        <v>77</v>
      </c>
      <c r="AW1017" s="12" t="s">
        <v>33</v>
      </c>
      <c r="AX1017" s="12" t="s">
        <v>70</v>
      </c>
      <c r="AY1017" s="231" t="s">
        <v>195</v>
      </c>
    </row>
    <row r="1018" spans="2:51" s="13" customFormat="1" ht="13.5">
      <c r="B1018" s="232"/>
      <c r="C1018" s="233"/>
      <c r="D1018" s="218" t="s">
        <v>207</v>
      </c>
      <c r="E1018" s="234" t="s">
        <v>21</v>
      </c>
      <c r="F1018" s="235" t="s">
        <v>1360</v>
      </c>
      <c r="G1018" s="233"/>
      <c r="H1018" s="236">
        <v>55.74</v>
      </c>
      <c r="I1018" s="237"/>
      <c r="J1018" s="233"/>
      <c r="K1018" s="233"/>
      <c r="L1018" s="238"/>
      <c r="M1018" s="239"/>
      <c r="N1018" s="240"/>
      <c r="O1018" s="240"/>
      <c r="P1018" s="240"/>
      <c r="Q1018" s="240"/>
      <c r="R1018" s="240"/>
      <c r="S1018" s="240"/>
      <c r="T1018" s="241"/>
      <c r="AT1018" s="242" t="s">
        <v>207</v>
      </c>
      <c r="AU1018" s="242" t="s">
        <v>79</v>
      </c>
      <c r="AV1018" s="13" t="s">
        <v>79</v>
      </c>
      <c r="AW1018" s="13" t="s">
        <v>33</v>
      </c>
      <c r="AX1018" s="13" t="s">
        <v>70</v>
      </c>
      <c r="AY1018" s="242" t="s">
        <v>195</v>
      </c>
    </row>
    <row r="1019" spans="2:51" s="13" customFormat="1" ht="13.5">
      <c r="B1019" s="232"/>
      <c r="C1019" s="233"/>
      <c r="D1019" s="218" t="s">
        <v>207</v>
      </c>
      <c r="E1019" s="234" t="s">
        <v>21</v>
      </c>
      <c r="F1019" s="235" t="s">
        <v>1361</v>
      </c>
      <c r="G1019" s="233"/>
      <c r="H1019" s="236">
        <v>16.07</v>
      </c>
      <c r="I1019" s="237"/>
      <c r="J1019" s="233"/>
      <c r="K1019" s="233"/>
      <c r="L1019" s="238"/>
      <c r="M1019" s="239"/>
      <c r="N1019" s="240"/>
      <c r="O1019" s="240"/>
      <c r="P1019" s="240"/>
      <c r="Q1019" s="240"/>
      <c r="R1019" s="240"/>
      <c r="S1019" s="240"/>
      <c r="T1019" s="241"/>
      <c r="AT1019" s="242" t="s">
        <v>207</v>
      </c>
      <c r="AU1019" s="242" t="s">
        <v>79</v>
      </c>
      <c r="AV1019" s="13" t="s">
        <v>79</v>
      </c>
      <c r="AW1019" s="13" t="s">
        <v>33</v>
      </c>
      <c r="AX1019" s="13" t="s">
        <v>70</v>
      </c>
      <c r="AY1019" s="242" t="s">
        <v>195</v>
      </c>
    </row>
    <row r="1020" spans="2:51" s="13" customFormat="1" ht="13.5">
      <c r="B1020" s="232"/>
      <c r="C1020" s="233"/>
      <c r="D1020" s="218" t="s">
        <v>207</v>
      </c>
      <c r="E1020" s="234" t="s">
        <v>21</v>
      </c>
      <c r="F1020" s="235" t="s">
        <v>1362</v>
      </c>
      <c r="G1020" s="233"/>
      <c r="H1020" s="236">
        <v>16.07</v>
      </c>
      <c r="I1020" s="237"/>
      <c r="J1020" s="233"/>
      <c r="K1020" s="233"/>
      <c r="L1020" s="238"/>
      <c r="M1020" s="239"/>
      <c r="N1020" s="240"/>
      <c r="O1020" s="240"/>
      <c r="P1020" s="240"/>
      <c r="Q1020" s="240"/>
      <c r="R1020" s="240"/>
      <c r="S1020" s="240"/>
      <c r="T1020" s="241"/>
      <c r="AT1020" s="242" t="s">
        <v>207</v>
      </c>
      <c r="AU1020" s="242" t="s">
        <v>79</v>
      </c>
      <c r="AV1020" s="13" t="s">
        <v>79</v>
      </c>
      <c r="AW1020" s="13" t="s">
        <v>33</v>
      </c>
      <c r="AX1020" s="13" t="s">
        <v>70</v>
      </c>
      <c r="AY1020" s="242" t="s">
        <v>195</v>
      </c>
    </row>
    <row r="1021" spans="2:51" s="13" customFormat="1" ht="13.5">
      <c r="B1021" s="232"/>
      <c r="C1021" s="233"/>
      <c r="D1021" s="218" t="s">
        <v>207</v>
      </c>
      <c r="E1021" s="234" t="s">
        <v>21</v>
      </c>
      <c r="F1021" s="235" t="s">
        <v>1363</v>
      </c>
      <c r="G1021" s="233"/>
      <c r="H1021" s="236">
        <v>16.07</v>
      </c>
      <c r="I1021" s="237"/>
      <c r="J1021" s="233"/>
      <c r="K1021" s="233"/>
      <c r="L1021" s="238"/>
      <c r="M1021" s="239"/>
      <c r="N1021" s="240"/>
      <c r="O1021" s="240"/>
      <c r="P1021" s="240"/>
      <c r="Q1021" s="240"/>
      <c r="R1021" s="240"/>
      <c r="S1021" s="240"/>
      <c r="T1021" s="241"/>
      <c r="AT1021" s="242" t="s">
        <v>207</v>
      </c>
      <c r="AU1021" s="242" t="s">
        <v>79</v>
      </c>
      <c r="AV1021" s="13" t="s">
        <v>79</v>
      </c>
      <c r="AW1021" s="13" t="s">
        <v>33</v>
      </c>
      <c r="AX1021" s="13" t="s">
        <v>70</v>
      </c>
      <c r="AY1021" s="242" t="s">
        <v>195</v>
      </c>
    </row>
    <row r="1022" spans="2:51" s="13" customFormat="1" ht="13.5">
      <c r="B1022" s="232"/>
      <c r="C1022" s="233"/>
      <c r="D1022" s="218" t="s">
        <v>207</v>
      </c>
      <c r="E1022" s="234" t="s">
        <v>21</v>
      </c>
      <c r="F1022" s="235" t="s">
        <v>1364</v>
      </c>
      <c r="G1022" s="233"/>
      <c r="H1022" s="236">
        <v>16.07</v>
      </c>
      <c r="I1022" s="237"/>
      <c r="J1022" s="233"/>
      <c r="K1022" s="233"/>
      <c r="L1022" s="238"/>
      <c r="M1022" s="239"/>
      <c r="N1022" s="240"/>
      <c r="O1022" s="240"/>
      <c r="P1022" s="240"/>
      <c r="Q1022" s="240"/>
      <c r="R1022" s="240"/>
      <c r="S1022" s="240"/>
      <c r="T1022" s="241"/>
      <c r="AT1022" s="242" t="s">
        <v>207</v>
      </c>
      <c r="AU1022" s="242" t="s">
        <v>79</v>
      </c>
      <c r="AV1022" s="13" t="s">
        <v>79</v>
      </c>
      <c r="AW1022" s="13" t="s">
        <v>33</v>
      </c>
      <c r="AX1022" s="13" t="s">
        <v>70</v>
      </c>
      <c r="AY1022" s="242" t="s">
        <v>195</v>
      </c>
    </row>
    <row r="1023" spans="2:51" s="13" customFormat="1" ht="13.5">
      <c r="B1023" s="232"/>
      <c r="C1023" s="233"/>
      <c r="D1023" s="218" t="s">
        <v>207</v>
      </c>
      <c r="E1023" s="234" t="s">
        <v>21</v>
      </c>
      <c r="F1023" s="235" t="s">
        <v>1367</v>
      </c>
      <c r="G1023" s="233"/>
      <c r="H1023" s="236">
        <v>8.76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AT1023" s="242" t="s">
        <v>207</v>
      </c>
      <c r="AU1023" s="242" t="s">
        <v>79</v>
      </c>
      <c r="AV1023" s="13" t="s">
        <v>79</v>
      </c>
      <c r="AW1023" s="13" t="s">
        <v>33</v>
      </c>
      <c r="AX1023" s="13" t="s">
        <v>70</v>
      </c>
      <c r="AY1023" s="242" t="s">
        <v>195</v>
      </c>
    </row>
    <row r="1024" spans="2:51" s="13" customFormat="1" ht="13.5">
      <c r="B1024" s="232"/>
      <c r="C1024" s="233"/>
      <c r="D1024" s="218" t="s">
        <v>207</v>
      </c>
      <c r="E1024" s="234" t="s">
        <v>21</v>
      </c>
      <c r="F1024" s="235" t="s">
        <v>1365</v>
      </c>
      <c r="G1024" s="233"/>
      <c r="H1024" s="236">
        <v>8.01</v>
      </c>
      <c r="I1024" s="237"/>
      <c r="J1024" s="233"/>
      <c r="K1024" s="233"/>
      <c r="L1024" s="238"/>
      <c r="M1024" s="239"/>
      <c r="N1024" s="240"/>
      <c r="O1024" s="240"/>
      <c r="P1024" s="240"/>
      <c r="Q1024" s="240"/>
      <c r="R1024" s="240"/>
      <c r="S1024" s="240"/>
      <c r="T1024" s="241"/>
      <c r="AT1024" s="242" t="s">
        <v>207</v>
      </c>
      <c r="AU1024" s="242" t="s">
        <v>79</v>
      </c>
      <c r="AV1024" s="13" t="s">
        <v>79</v>
      </c>
      <c r="AW1024" s="13" t="s">
        <v>33</v>
      </c>
      <c r="AX1024" s="13" t="s">
        <v>70</v>
      </c>
      <c r="AY1024" s="242" t="s">
        <v>195</v>
      </c>
    </row>
    <row r="1025" spans="2:51" s="14" customFormat="1" ht="13.5">
      <c r="B1025" s="243"/>
      <c r="C1025" s="244"/>
      <c r="D1025" s="245" t="s">
        <v>207</v>
      </c>
      <c r="E1025" s="246" t="s">
        <v>138</v>
      </c>
      <c r="F1025" s="247" t="s">
        <v>211</v>
      </c>
      <c r="G1025" s="244"/>
      <c r="H1025" s="248">
        <v>446.304</v>
      </c>
      <c r="I1025" s="249"/>
      <c r="J1025" s="244"/>
      <c r="K1025" s="244"/>
      <c r="L1025" s="250"/>
      <c r="M1025" s="251"/>
      <c r="N1025" s="252"/>
      <c r="O1025" s="252"/>
      <c r="P1025" s="252"/>
      <c r="Q1025" s="252"/>
      <c r="R1025" s="252"/>
      <c r="S1025" s="252"/>
      <c r="T1025" s="253"/>
      <c r="AT1025" s="254" t="s">
        <v>207</v>
      </c>
      <c r="AU1025" s="254" t="s">
        <v>79</v>
      </c>
      <c r="AV1025" s="14" t="s">
        <v>203</v>
      </c>
      <c r="AW1025" s="14" t="s">
        <v>33</v>
      </c>
      <c r="AX1025" s="14" t="s">
        <v>77</v>
      </c>
      <c r="AY1025" s="254" t="s">
        <v>195</v>
      </c>
    </row>
    <row r="1026" spans="2:65" s="1" customFormat="1" ht="31.5" customHeight="1">
      <c r="B1026" s="42"/>
      <c r="C1026" s="206" t="s">
        <v>1907</v>
      </c>
      <c r="D1026" s="206" t="s">
        <v>198</v>
      </c>
      <c r="E1026" s="207" t="s">
        <v>784</v>
      </c>
      <c r="F1026" s="208" t="s">
        <v>785</v>
      </c>
      <c r="G1026" s="209" t="s">
        <v>250</v>
      </c>
      <c r="H1026" s="210">
        <v>446.304</v>
      </c>
      <c r="I1026" s="211"/>
      <c r="J1026" s="212">
        <f>ROUND(I1026*H1026,2)</f>
        <v>0</v>
      </c>
      <c r="K1026" s="208" t="s">
        <v>202</v>
      </c>
      <c r="L1026" s="62"/>
      <c r="M1026" s="213" t="s">
        <v>21</v>
      </c>
      <c r="N1026" s="214" t="s">
        <v>41</v>
      </c>
      <c r="O1026" s="43"/>
      <c r="P1026" s="215">
        <f>O1026*H1026</f>
        <v>0</v>
      </c>
      <c r="Q1026" s="215">
        <v>0.00029</v>
      </c>
      <c r="R1026" s="215">
        <f>Q1026*H1026</f>
        <v>0.12942816</v>
      </c>
      <c r="S1026" s="215">
        <v>0</v>
      </c>
      <c r="T1026" s="216">
        <f>S1026*H1026</f>
        <v>0</v>
      </c>
      <c r="AR1026" s="25" t="s">
        <v>301</v>
      </c>
      <c r="AT1026" s="25" t="s">
        <v>198</v>
      </c>
      <c r="AU1026" s="25" t="s">
        <v>79</v>
      </c>
      <c r="AY1026" s="25" t="s">
        <v>195</v>
      </c>
      <c r="BE1026" s="217">
        <f>IF(N1026="základní",J1026,0)</f>
        <v>0</v>
      </c>
      <c r="BF1026" s="217">
        <f>IF(N1026="snížená",J1026,0)</f>
        <v>0</v>
      </c>
      <c r="BG1026" s="217">
        <f>IF(N1026="zákl. přenesená",J1026,0)</f>
        <v>0</v>
      </c>
      <c r="BH1026" s="217">
        <f>IF(N1026="sníž. přenesená",J1026,0)</f>
        <v>0</v>
      </c>
      <c r="BI1026" s="217">
        <f>IF(N1026="nulová",J1026,0)</f>
        <v>0</v>
      </c>
      <c r="BJ1026" s="25" t="s">
        <v>77</v>
      </c>
      <c r="BK1026" s="217">
        <f>ROUND(I1026*H1026,2)</f>
        <v>0</v>
      </c>
      <c r="BL1026" s="25" t="s">
        <v>301</v>
      </c>
      <c r="BM1026" s="25" t="s">
        <v>1908</v>
      </c>
    </row>
    <row r="1027" spans="2:47" s="1" customFormat="1" ht="27">
      <c r="B1027" s="42"/>
      <c r="C1027" s="64"/>
      <c r="D1027" s="218" t="s">
        <v>205</v>
      </c>
      <c r="E1027" s="64"/>
      <c r="F1027" s="219" t="s">
        <v>787</v>
      </c>
      <c r="G1027" s="64"/>
      <c r="H1027" s="64"/>
      <c r="I1027" s="174"/>
      <c r="J1027" s="64"/>
      <c r="K1027" s="64"/>
      <c r="L1027" s="62"/>
      <c r="M1027" s="220"/>
      <c r="N1027" s="43"/>
      <c r="O1027" s="43"/>
      <c r="P1027" s="43"/>
      <c r="Q1027" s="43"/>
      <c r="R1027" s="43"/>
      <c r="S1027" s="43"/>
      <c r="T1027" s="79"/>
      <c r="AT1027" s="25" t="s">
        <v>205</v>
      </c>
      <c r="AU1027" s="25" t="s">
        <v>79</v>
      </c>
    </row>
    <row r="1028" spans="2:47" s="1" customFormat="1" ht="27">
      <c r="B1028" s="42"/>
      <c r="C1028" s="64"/>
      <c r="D1028" s="218" t="s">
        <v>226</v>
      </c>
      <c r="E1028" s="64"/>
      <c r="F1028" s="259" t="s">
        <v>1909</v>
      </c>
      <c r="G1028" s="64"/>
      <c r="H1028" s="64"/>
      <c r="I1028" s="174"/>
      <c r="J1028" s="64"/>
      <c r="K1028" s="64"/>
      <c r="L1028" s="62"/>
      <c r="M1028" s="220"/>
      <c r="N1028" s="43"/>
      <c r="O1028" s="43"/>
      <c r="P1028" s="43"/>
      <c r="Q1028" s="43"/>
      <c r="R1028" s="43"/>
      <c r="S1028" s="43"/>
      <c r="T1028" s="79"/>
      <c r="AT1028" s="25" t="s">
        <v>226</v>
      </c>
      <c r="AU1028" s="25" t="s">
        <v>79</v>
      </c>
    </row>
    <row r="1029" spans="2:51" s="13" customFormat="1" ht="13.5">
      <c r="B1029" s="232"/>
      <c r="C1029" s="233"/>
      <c r="D1029" s="218" t="s">
        <v>207</v>
      </c>
      <c r="E1029" s="234" t="s">
        <v>21</v>
      </c>
      <c r="F1029" s="235" t="s">
        <v>138</v>
      </c>
      <c r="G1029" s="233"/>
      <c r="H1029" s="236">
        <v>446.304</v>
      </c>
      <c r="I1029" s="237"/>
      <c r="J1029" s="233"/>
      <c r="K1029" s="233"/>
      <c r="L1029" s="238"/>
      <c r="M1029" s="239"/>
      <c r="N1029" s="240"/>
      <c r="O1029" s="240"/>
      <c r="P1029" s="240"/>
      <c r="Q1029" s="240"/>
      <c r="R1029" s="240"/>
      <c r="S1029" s="240"/>
      <c r="T1029" s="241"/>
      <c r="AT1029" s="242" t="s">
        <v>207</v>
      </c>
      <c r="AU1029" s="242" t="s">
        <v>79</v>
      </c>
      <c r="AV1029" s="13" t="s">
        <v>79</v>
      </c>
      <c r="AW1029" s="13" t="s">
        <v>33</v>
      </c>
      <c r="AX1029" s="13" t="s">
        <v>77</v>
      </c>
      <c r="AY1029" s="242" t="s">
        <v>195</v>
      </c>
    </row>
    <row r="1030" spans="2:63" s="11" customFormat="1" ht="37.35" customHeight="1">
      <c r="B1030" s="189"/>
      <c r="C1030" s="190"/>
      <c r="D1030" s="203" t="s">
        <v>69</v>
      </c>
      <c r="E1030" s="285" t="s">
        <v>795</v>
      </c>
      <c r="F1030" s="285" t="s">
        <v>796</v>
      </c>
      <c r="G1030" s="190"/>
      <c r="H1030" s="190"/>
      <c r="I1030" s="193"/>
      <c r="J1030" s="286">
        <f>BK1030</f>
        <v>0</v>
      </c>
      <c r="K1030" s="190"/>
      <c r="L1030" s="195"/>
      <c r="M1030" s="196"/>
      <c r="N1030" s="197"/>
      <c r="O1030" s="197"/>
      <c r="P1030" s="198">
        <f>SUM(P1031:P1032)</f>
        <v>0</v>
      </c>
      <c r="Q1030" s="197"/>
      <c r="R1030" s="198">
        <f>SUM(R1031:R1032)</f>
        <v>0</v>
      </c>
      <c r="S1030" s="197"/>
      <c r="T1030" s="199">
        <f>SUM(T1031:T1032)</f>
        <v>0</v>
      </c>
      <c r="AR1030" s="200" t="s">
        <v>203</v>
      </c>
      <c r="AT1030" s="201" t="s">
        <v>69</v>
      </c>
      <c r="AU1030" s="201" t="s">
        <v>70</v>
      </c>
      <c r="AY1030" s="200" t="s">
        <v>195</v>
      </c>
      <c r="BK1030" s="202">
        <f>SUM(BK1031:BK1032)</f>
        <v>0</v>
      </c>
    </row>
    <row r="1031" spans="2:65" s="1" customFormat="1" ht="22.5" customHeight="1">
      <c r="B1031" s="42"/>
      <c r="C1031" s="206" t="s">
        <v>1910</v>
      </c>
      <c r="D1031" s="206" t="s">
        <v>198</v>
      </c>
      <c r="E1031" s="207" t="s">
        <v>798</v>
      </c>
      <c r="F1031" s="208" t="s">
        <v>799</v>
      </c>
      <c r="G1031" s="209" t="s">
        <v>800</v>
      </c>
      <c r="H1031" s="210">
        <v>100</v>
      </c>
      <c r="I1031" s="211"/>
      <c r="J1031" s="212">
        <f>ROUND(I1031*H1031,2)</f>
        <v>0</v>
      </c>
      <c r="K1031" s="208" t="s">
        <v>202</v>
      </c>
      <c r="L1031" s="62"/>
      <c r="M1031" s="213" t="s">
        <v>21</v>
      </c>
      <c r="N1031" s="214" t="s">
        <v>41</v>
      </c>
      <c r="O1031" s="43"/>
      <c r="P1031" s="215">
        <f>O1031*H1031</f>
        <v>0</v>
      </c>
      <c r="Q1031" s="215">
        <v>0</v>
      </c>
      <c r="R1031" s="215">
        <f>Q1031*H1031</f>
        <v>0</v>
      </c>
      <c r="S1031" s="215">
        <v>0</v>
      </c>
      <c r="T1031" s="216">
        <f>S1031*H1031</f>
        <v>0</v>
      </c>
      <c r="AR1031" s="25" t="s">
        <v>801</v>
      </c>
      <c r="AT1031" s="25" t="s">
        <v>198</v>
      </c>
      <c r="AU1031" s="25" t="s">
        <v>77</v>
      </c>
      <c r="AY1031" s="25" t="s">
        <v>195</v>
      </c>
      <c r="BE1031" s="217">
        <f>IF(N1031="základní",J1031,0)</f>
        <v>0</v>
      </c>
      <c r="BF1031" s="217">
        <f>IF(N1031="snížená",J1031,0)</f>
        <v>0</v>
      </c>
      <c r="BG1031" s="217">
        <f>IF(N1031="zákl. přenesená",J1031,0)</f>
        <v>0</v>
      </c>
      <c r="BH1031" s="217">
        <f>IF(N1031="sníž. přenesená",J1031,0)</f>
        <v>0</v>
      </c>
      <c r="BI1031" s="217">
        <f>IF(N1031="nulová",J1031,0)</f>
        <v>0</v>
      </c>
      <c r="BJ1031" s="25" t="s">
        <v>77</v>
      </c>
      <c r="BK1031" s="217">
        <f>ROUND(I1031*H1031,2)</f>
        <v>0</v>
      </c>
      <c r="BL1031" s="25" t="s">
        <v>801</v>
      </c>
      <c r="BM1031" s="25" t="s">
        <v>1911</v>
      </c>
    </row>
    <row r="1032" spans="2:47" s="1" customFormat="1" ht="27">
      <c r="B1032" s="42"/>
      <c r="C1032" s="64"/>
      <c r="D1032" s="218" t="s">
        <v>205</v>
      </c>
      <c r="E1032" s="64"/>
      <c r="F1032" s="219" t="s">
        <v>803</v>
      </c>
      <c r="G1032" s="64"/>
      <c r="H1032" s="64"/>
      <c r="I1032" s="174"/>
      <c r="J1032" s="64"/>
      <c r="K1032" s="64"/>
      <c r="L1032" s="62"/>
      <c r="M1032" s="287"/>
      <c r="N1032" s="288"/>
      <c r="O1032" s="288"/>
      <c r="P1032" s="288"/>
      <c r="Q1032" s="288"/>
      <c r="R1032" s="288"/>
      <c r="S1032" s="288"/>
      <c r="T1032" s="289"/>
      <c r="AT1032" s="25" t="s">
        <v>205</v>
      </c>
      <c r="AU1032" s="25" t="s">
        <v>77</v>
      </c>
    </row>
    <row r="1033" spans="2:12" s="1" customFormat="1" ht="6.95" customHeight="1">
      <c r="B1033" s="57"/>
      <c r="C1033" s="58"/>
      <c r="D1033" s="58"/>
      <c r="E1033" s="58"/>
      <c r="F1033" s="58"/>
      <c r="G1033" s="58"/>
      <c r="H1033" s="58"/>
      <c r="I1033" s="150"/>
      <c r="J1033" s="58"/>
      <c r="K1033" s="58"/>
      <c r="L1033" s="62"/>
    </row>
  </sheetData>
  <sheetProtection algorithmName="SHA-512" hashValue="aZ4ZOt7DHkGlK0D5j1ILl2/i26hJnoWaBAQk1J1lpBXeEUCl8vIqV7OkYtlJe/KKibCYO+dsDhNb3c7fbLII+g==" saltValue="333GoJMltAEyS/L7Utnmig==" spinCount="100000" sheet="1" objects="1" scenarios="1" formatCells="0" formatColumns="0" formatRows="0" sort="0" autoFilter="0"/>
  <autoFilter ref="C104:K1032"/>
  <mergeCells count="12">
    <mergeCell ref="G1:H1"/>
    <mergeCell ref="L2:V2"/>
    <mergeCell ref="E49:H49"/>
    <mergeCell ref="E51:H51"/>
    <mergeCell ref="E93:H93"/>
    <mergeCell ref="E95:H95"/>
    <mergeCell ref="E97:H9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90</v>
      </c>
      <c r="AZ2" s="126" t="s">
        <v>1912</v>
      </c>
      <c r="BA2" s="126" t="s">
        <v>21</v>
      </c>
      <c r="BB2" s="126" t="s">
        <v>21</v>
      </c>
      <c r="BC2" s="126" t="s">
        <v>1913</v>
      </c>
      <c r="BD2" s="126" t="s">
        <v>79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  <c r="AZ3" s="126" t="s">
        <v>1914</v>
      </c>
      <c r="BA3" s="126" t="s">
        <v>21</v>
      </c>
      <c r="BB3" s="126" t="s">
        <v>21</v>
      </c>
      <c r="BC3" s="126" t="s">
        <v>1915</v>
      </c>
      <c r="BD3" s="126" t="s">
        <v>79</v>
      </c>
    </row>
    <row r="4" spans="2:5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  <c r="AZ4" s="126" t="s">
        <v>137</v>
      </c>
      <c r="BA4" s="126" t="s">
        <v>21</v>
      </c>
      <c r="BB4" s="126" t="s">
        <v>21</v>
      </c>
      <c r="BC4" s="126" t="s">
        <v>79</v>
      </c>
      <c r="BD4" s="126" t="s">
        <v>79</v>
      </c>
    </row>
    <row r="5" spans="2:56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  <c r="AZ5" s="126" t="s">
        <v>805</v>
      </c>
      <c r="BA5" s="126" t="s">
        <v>21</v>
      </c>
      <c r="BB5" s="126" t="s">
        <v>21</v>
      </c>
      <c r="BC5" s="126" t="s">
        <v>1916</v>
      </c>
      <c r="BD5" s="126" t="s">
        <v>79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  <c r="AZ6" s="126" t="s">
        <v>1917</v>
      </c>
      <c r="BA6" s="126" t="s">
        <v>21</v>
      </c>
      <c r="BB6" s="126" t="s">
        <v>21</v>
      </c>
      <c r="BC6" s="126" t="s">
        <v>1918</v>
      </c>
      <c r="BD6" s="126" t="s">
        <v>79</v>
      </c>
    </row>
    <row r="7" spans="2:56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  <c r="AZ7" s="126" t="s">
        <v>1919</v>
      </c>
      <c r="BA7" s="126" t="s">
        <v>21</v>
      </c>
      <c r="BB7" s="126" t="s">
        <v>21</v>
      </c>
      <c r="BC7" s="126" t="s">
        <v>1920</v>
      </c>
      <c r="BD7" s="126" t="s">
        <v>79</v>
      </c>
    </row>
    <row r="8" spans="2:56" ht="13.5">
      <c r="B8" s="29"/>
      <c r="C8" s="30"/>
      <c r="D8" s="38" t="s">
        <v>149</v>
      </c>
      <c r="E8" s="30"/>
      <c r="F8" s="30"/>
      <c r="G8" s="30"/>
      <c r="H8" s="30"/>
      <c r="I8" s="128"/>
      <c r="J8" s="30"/>
      <c r="K8" s="32"/>
      <c r="AZ8" s="126" t="s">
        <v>1921</v>
      </c>
      <c r="BA8" s="126" t="s">
        <v>21</v>
      </c>
      <c r="BB8" s="126" t="s">
        <v>21</v>
      </c>
      <c r="BC8" s="126" t="s">
        <v>1922</v>
      </c>
      <c r="BD8" s="126" t="s">
        <v>79</v>
      </c>
    </row>
    <row r="9" spans="2:56" s="1" customFormat="1" ht="22.5" customHeight="1">
      <c r="B9" s="42"/>
      <c r="C9" s="43"/>
      <c r="D9" s="43"/>
      <c r="E9" s="414" t="s">
        <v>151</v>
      </c>
      <c r="F9" s="416"/>
      <c r="G9" s="416"/>
      <c r="H9" s="416"/>
      <c r="I9" s="129"/>
      <c r="J9" s="43"/>
      <c r="K9" s="46"/>
      <c r="AZ9" s="126" t="s">
        <v>1923</v>
      </c>
      <c r="BA9" s="126" t="s">
        <v>21</v>
      </c>
      <c r="BB9" s="126" t="s">
        <v>21</v>
      </c>
      <c r="BC9" s="126" t="s">
        <v>1924</v>
      </c>
      <c r="BD9" s="126" t="s">
        <v>79</v>
      </c>
    </row>
    <row r="10" spans="2:56" s="1" customFormat="1" ht="13.5">
      <c r="B10" s="42"/>
      <c r="C10" s="43"/>
      <c r="D10" s="38" t="s">
        <v>154</v>
      </c>
      <c r="E10" s="43"/>
      <c r="F10" s="43"/>
      <c r="G10" s="43"/>
      <c r="H10" s="43"/>
      <c r="I10" s="129"/>
      <c r="J10" s="43"/>
      <c r="K10" s="46"/>
      <c r="AZ10" s="126" t="s">
        <v>1925</v>
      </c>
      <c r="BA10" s="126" t="s">
        <v>21</v>
      </c>
      <c r="BB10" s="126" t="s">
        <v>21</v>
      </c>
      <c r="BC10" s="126" t="s">
        <v>1926</v>
      </c>
      <c r="BD10" s="126" t="s">
        <v>79</v>
      </c>
    </row>
    <row r="11" spans="2:56" s="1" customFormat="1" ht="36.95" customHeight="1">
      <c r="B11" s="42"/>
      <c r="C11" s="43"/>
      <c r="D11" s="43"/>
      <c r="E11" s="417" t="s">
        <v>1927</v>
      </c>
      <c r="F11" s="416"/>
      <c r="G11" s="416"/>
      <c r="H11" s="416"/>
      <c r="I11" s="129"/>
      <c r="J11" s="43"/>
      <c r="K11" s="46"/>
      <c r="AZ11" s="126" t="s">
        <v>1928</v>
      </c>
      <c r="BA11" s="126" t="s">
        <v>21</v>
      </c>
      <c r="BB11" s="126" t="s">
        <v>21</v>
      </c>
      <c r="BC11" s="126" t="s">
        <v>1929</v>
      </c>
      <c r="BD11" s="126" t="s">
        <v>79</v>
      </c>
    </row>
    <row r="12" spans="2:56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  <c r="AZ12" s="126" t="s">
        <v>1930</v>
      </c>
      <c r="BA12" s="126" t="s">
        <v>21</v>
      </c>
      <c r="BB12" s="126" t="s">
        <v>21</v>
      </c>
      <c r="BC12" s="126" t="s">
        <v>1931</v>
      </c>
      <c r="BD12" s="126" t="s">
        <v>79</v>
      </c>
    </row>
    <row r="13" spans="2:56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  <c r="AZ13" s="126" t="s">
        <v>1932</v>
      </c>
      <c r="BA13" s="126" t="s">
        <v>21</v>
      </c>
      <c r="BB13" s="126" t="s">
        <v>21</v>
      </c>
      <c r="BC13" s="126" t="s">
        <v>1933</v>
      </c>
      <c r="BD13" s="126" t="s">
        <v>79</v>
      </c>
    </row>
    <row r="14" spans="2:56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17. 2. 2018</v>
      </c>
      <c r="K14" s="46"/>
      <c r="AZ14" s="126" t="s">
        <v>1934</v>
      </c>
      <c r="BA14" s="126" t="s">
        <v>21</v>
      </c>
      <c r="BB14" s="126" t="s">
        <v>21</v>
      </c>
      <c r="BC14" s="126" t="s">
        <v>1935</v>
      </c>
      <c r="BD14" s="126" t="s">
        <v>79</v>
      </c>
    </row>
    <row r="15" spans="2:56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  <c r="AZ15" s="126" t="s">
        <v>1936</v>
      </c>
      <c r="BA15" s="126" t="s">
        <v>21</v>
      </c>
      <c r="BB15" s="126" t="s">
        <v>21</v>
      </c>
      <c r="BC15" s="126" t="s">
        <v>767</v>
      </c>
      <c r="BD15" s="126" t="s">
        <v>79</v>
      </c>
    </row>
    <row r="16" spans="2:56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  <c r="AZ16" s="126" t="s">
        <v>819</v>
      </c>
      <c r="BA16" s="126" t="s">
        <v>21</v>
      </c>
      <c r="BB16" s="126" t="s">
        <v>21</v>
      </c>
      <c r="BC16" s="126" t="s">
        <v>767</v>
      </c>
      <c r="BD16" s="126" t="s">
        <v>79</v>
      </c>
    </row>
    <row r="17" spans="2:56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29</v>
      </c>
      <c r="J17" s="36" t="str">
        <f>IF('Rekapitulace stavby'!AN11="","",'Rekapitulace stavby'!AN11)</f>
        <v/>
      </c>
      <c r="K17" s="46"/>
      <c r="AZ17" s="126" t="s">
        <v>1937</v>
      </c>
      <c r="BA17" s="126" t="s">
        <v>21</v>
      </c>
      <c r="BB17" s="126" t="s">
        <v>21</v>
      </c>
      <c r="BC17" s="126" t="s">
        <v>734</v>
      </c>
      <c r="BD17" s="126" t="s">
        <v>79</v>
      </c>
    </row>
    <row r="18" spans="2:56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  <c r="AZ18" s="126" t="s">
        <v>1938</v>
      </c>
      <c r="BA18" s="126" t="s">
        <v>21</v>
      </c>
      <c r="BB18" s="126" t="s">
        <v>21</v>
      </c>
      <c r="BC18" s="126" t="s">
        <v>664</v>
      </c>
      <c r="BD18" s="126" t="s">
        <v>79</v>
      </c>
    </row>
    <row r="19" spans="2:56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  <c r="AZ19" s="126" t="s">
        <v>1939</v>
      </c>
      <c r="BA19" s="126" t="s">
        <v>21</v>
      </c>
      <c r="BB19" s="126" t="s">
        <v>21</v>
      </c>
      <c r="BC19" s="126" t="s">
        <v>1940</v>
      </c>
      <c r="BD19" s="126" t="s">
        <v>79</v>
      </c>
    </row>
    <row r="20" spans="2:56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29</v>
      </c>
      <c r="J20" s="36" t="str">
        <f>IF('Rekapitulace stavby'!AN14="Vyplň údaj","",IF('Rekapitulace stavby'!AN14="","",'Rekapitulace stavby'!AN14))</f>
        <v/>
      </c>
      <c r="K20" s="46"/>
      <c r="AZ20" s="126" t="s">
        <v>1941</v>
      </c>
      <c r="BA20" s="126" t="s">
        <v>21</v>
      </c>
      <c r="BB20" s="126" t="s">
        <v>21</v>
      </c>
      <c r="BC20" s="126" t="s">
        <v>1258</v>
      </c>
      <c r="BD20" s="126" t="s">
        <v>79</v>
      </c>
    </row>
    <row r="21" spans="2:56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  <c r="AZ21" s="126" t="s">
        <v>1942</v>
      </c>
      <c r="BA21" s="126" t="s">
        <v>21</v>
      </c>
      <c r="BB21" s="126" t="s">
        <v>21</v>
      </c>
      <c r="BC21" s="126" t="s">
        <v>313</v>
      </c>
      <c r="BD21" s="126" t="s">
        <v>79</v>
      </c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30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30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9"/>
      <c r="J25" s="43"/>
      <c r="K25" s="46"/>
    </row>
    <row r="26" spans="2:11" s="7" customFormat="1" ht="22.5" customHeight="1">
      <c r="B26" s="132"/>
      <c r="C26" s="133"/>
      <c r="D26" s="133"/>
      <c r="E26" s="379" t="s">
        <v>21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36</v>
      </c>
      <c r="E29" s="43"/>
      <c r="F29" s="43"/>
      <c r="G29" s="43"/>
      <c r="H29" s="43"/>
      <c r="I29" s="129"/>
      <c r="J29" s="139">
        <f>ROUND(J96,2)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40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41">
        <f>ROUND(SUM(BE96:BE434),2)</f>
        <v>0</v>
      </c>
      <c r="G32" s="43"/>
      <c r="H32" s="43"/>
      <c r="I32" s="142">
        <v>0.21</v>
      </c>
      <c r="J32" s="141">
        <f>ROUND(ROUND((SUM(BE96:BE434)),2)*I32,2)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41">
        <f>ROUND(SUM(BF96:BF434),2)</f>
        <v>0</v>
      </c>
      <c r="G33" s="43"/>
      <c r="H33" s="43"/>
      <c r="I33" s="142">
        <v>0.15</v>
      </c>
      <c r="J33" s="141">
        <f>ROUND(ROUND((SUM(BF96:BF434)),2)*I33,2)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41">
        <f>ROUND(SUM(BG96:BG434),2)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41">
        <f>ROUND(SUM(BH96:BH434),2)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41">
        <f>ROUND(SUM(BI96:BI434),2)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46</v>
      </c>
      <c r="E38" s="80"/>
      <c r="F38" s="80"/>
      <c r="G38" s="145" t="s">
        <v>47</v>
      </c>
      <c r="H38" s="146" t="s">
        <v>48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160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2.5" customHeight="1">
      <c r="B47" s="42"/>
      <c r="C47" s="43"/>
      <c r="D47" s="43"/>
      <c r="E47" s="414" t="str">
        <f>E7</f>
        <v>Nástavba domov pro seniory, Pilníkov</v>
      </c>
      <c r="F47" s="415"/>
      <c r="G47" s="415"/>
      <c r="H47" s="415"/>
      <c r="I47" s="129"/>
      <c r="J47" s="43"/>
      <c r="K47" s="46"/>
    </row>
    <row r="48" spans="2:11" ht="13.5">
      <c r="B48" s="29"/>
      <c r="C48" s="38" t="s">
        <v>149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2"/>
      <c r="C49" s="43"/>
      <c r="D49" s="43"/>
      <c r="E49" s="414" t="s">
        <v>151</v>
      </c>
      <c r="F49" s="416"/>
      <c r="G49" s="416"/>
      <c r="H49" s="416"/>
      <c r="I49" s="129"/>
      <c r="J49" s="43"/>
      <c r="K49" s="46"/>
    </row>
    <row r="50" spans="2:11" s="1" customFormat="1" ht="14.45" customHeight="1">
      <c r="B50" s="42"/>
      <c r="C50" s="38" t="s">
        <v>154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23.25" customHeight="1">
      <c r="B51" s="42"/>
      <c r="C51" s="43"/>
      <c r="D51" s="43"/>
      <c r="E51" s="417" t="str">
        <f>E11</f>
        <v>SO02 - Navržený objekt - Přístavba</v>
      </c>
      <c r="F51" s="416"/>
      <c r="G51" s="416"/>
      <c r="H51" s="416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30" t="s">
        <v>25</v>
      </c>
      <c r="J53" s="131" t="str">
        <f>IF(J14="","",J14)</f>
        <v>17. 2. 2018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9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161</v>
      </c>
      <c r="D58" s="143"/>
      <c r="E58" s="143"/>
      <c r="F58" s="143"/>
      <c r="G58" s="143"/>
      <c r="H58" s="143"/>
      <c r="I58" s="156"/>
      <c r="J58" s="157" t="s">
        <v>162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163</v>
      </c>
      <c r="D60" s="43"/>
      <c r="E60" s="43"/>
      <c r="F60" s="43"/>
      <c r="G60" s="43"/>
      <c r="H60" s="43"/>
      <c r="I60" s="129"/>
      <c r="J60" s="139">
        <f>J96</f>
        <v>0</v>
      </c>
      <c r="K60" s="46"/>
      <c r="AU60" s="25" t="s">
        <v>164</v>
      </c>
    </row>
    <row r="61" spans="2:11" s="8" customFormat="1" ht="24.95" customHeight="1">
      <c r="B61" s="160"/>
      <c r="C61" s="161"/>
      <c r="D61" s="162" t="s">
        <v>165</v>
      </c>
      <c r="E61" s="163"/>
      <c r="F61" s="163"/>
      <c r="G61" s="163"/>
      <c r="H61" s="163"/>
      <c r="I61" s="164"/>
      <c r="J61" s="165">
        <f>J97</f>
        <v>0</v>
      </c>
      <c r="K61" s="166"/>
    </row>
    <row r="62" spans="2:11" s="9" customFormat="1" ht="19.9" customHeight="1">
      <c r="B62" s="167"/>
      <c r="C62" s="168"/>
      <c r="D62" s="169" t="s">
        <v>1943</v>
      </c>
      <c r="E62" s="170"/>
      <c r="F62" s="170"/>
      <c r="G62" s="170"/>
      <c r="H62" s="170"/>
      <c r="I62" s="171"/>
      <c r="J62" s="172">
        <f>J98</f>
        <v>0</v>
      </c>
      <c r="K62" s="173"/>
    </row>
    <row r="63" spans="2:11" s="9" customFormat="1" ht="19.9" customHeight="1">
      <c r="B63" s="167"/>
      <c r="C63" s="168"/>
      <c r="D63" s="169" t="s">
        <v>1944</v>
      </c>
      <c r="E63" s="170"/>
      <c r="F63" s="170"/>
      <c r="G63" s="170"/>
      <c r="H63" s="170"/>
      <c r="I63" s="171"/>
      <c r="J63" s="172">
        <f>J130</f>
        <v>0</v>
      </c>
      <c r="K63" s="173"/>
    </row>
    <row r="64" spans="2:11" s="9" customFormat="1" ht="19.9" customHeight="1">
      <c r="B64" s="167"/>
      <c r="C64" s="168"/>
      <c r="D64" s="169" t="s">
        <v>166</v>
      </c>
      <c r="E64" s="170"/>
      <c r="F64" s="170"/>
      <c r="G64" s="170"/>
      <c r="H64" s="170"/>
      <c r="I64" s="171"/>
      <c r="J64" s="172">
        <f>J174</f>
        <v>0</v>
      </c>
      <c r="K64" s="173"/>
    </row>
    <row r="65" spans="2:11" s="9" customFormat="1" ht="19.9" customHeight="1">
      <c r="B65" s="167"/>
      <c r="C65" s="168"/>
      <c r="D65" s="169" t="s">
        <v>829</v>
      </c>
      <c r="E65" s="170"/>
      <c r="F65" s="170"/>
      <c r="G65" s="170"/>
      <c r="H65" s="170"/>
      <c r="I65" s="171"/>
      <c r="J65" s="172">
        <f>J205</f>
        <v>0</v>
      </c>
      <c r="K65" s="173"/>
    </row>
    <row r="66" spans="2:11" s="9" customFormat="1" ht="19.9" customHeight="1">
      <c r="B66" s="167"/>
      <c r="C66" s="168"/>
      <c r="D66" s="169" t="s">
        <v>167</v>
      </c>
      <c r="E66" s="170"/>
      <c r="F66" s="170"/>
      <c r="G66" s="170"/>
      <c r="H66" s="170"/>
      <c r="I66" s="171"/>
      <c r="J66" s="172">
        <f>J290</f>
        <v>0</v>
      </c>
      <c r="K66" s="173"/>
    </row>
    <row r="67" spans="2:11" s="9" customFormat="1" ht="19.9" customHeight="1">
      <c r="B67" s="167"/>
      <c r="C67" s="168"/>
      <c r="D67" s="169" t="s">
        <v>168</v>
      </c>
      <c r="E67" s="170"/>
      <c r="F67" s="170"/>
      <c r="G67" s="170"/>
      <c r="H67" s="170"/>
      <c r="I67" s="171"/>
      <c r="J67" s="172">
        <f>J359</f>
        <v>0</v>
      </c>
      <c r="K67" s="173"/>
    </row>
    <row r="68" spans="2:11" s="9" customFormat="1" ht="19.9" customHeight="1">
      <c r="B68" s="167"/>
      <c r="C68" s="168"/>
      <c r="D68" s="169" t="s">
        <v>170</v>
      </c>
      <c r="E68" s="170"/>
      <c r="F68" s="170"/>
      <c r="G68" s="170"/>
      <c r="H68" s="170"/>
      <c r="I68" s="171"/>
      <c r="J68" s="172">
        <f>J366</f>
        <v>0</v>
      </c>
      <c r="K68" s="173"/>
    </row>
    <row r="69" spans="2:11" s="8" customFormat="1" ht="24.95" customHeight="1">
      <c r="B69" s="160"/>
      <c r="C69" s="161"/>
      <c r="D69" s="162" t="s">
        <v>171</v>
      </c>
      <c r="E69" s="163"/>
      <c r="F69" s="163"/>
      <c r="G69" s="163"/>
      <c r="H69" s="163"/>
      <c r="I69" s="164"/>
      <c r="J69" s="165">
        <f>J369</f>
        <v>0</v>
      </c>
      <c r="K69" s="166"/>
    </row>
    <row r="70" spans="2:11" s="9" customFormat="1" ht="19.9" customHeight="1">
      <c r="B70" s="167"/>
      <c r="C70" s="168"/>
      <c r="D70" s="169" t="s">
        <v>830</v>
      </c>
      <c r="E70" s="170"/>
      <c r="F70" s="170"/>
      <c r="G70" s="170"/>
      <c r="H70" s="170"/>
      <c r="I70" s="171"/>
      <c r="J70" s="172">
        <f>J370</f>
        <v>0</v>
      </c>
      <c r="K70" s="173"/>
    </row>
    <row r="71" spans="2:11" s="9" customFormat="1" ht="19.9" customHeight="1">
      <c r="B71" s="167"/>
      <c r="C71" s="168"/>
      <c r="D71" s="169" t="s">
        <v>831</v>
      </c>
      <c r="E71" s="170"/>
      <c r="F71" s="170"/>
      <c r="G71" s="170"/>
      <c r="H71" s="170"/>
      <c r="I71" s="171"/>
      <c r="J71" s="172">
        <f>J382</f>
        <v>0</v>
      </c>
      <c r="K71" s="173"/>
    </row>
    <row r="72" spans="2:11" s="9" customFormat="1" ht="19.9" customHeight="1">
      <c r="B72" s="167"/>
      <c r="C72" s="168"/>
      <c r="D72" s="169" t="s">
        <v>834</v>
      </c>
      <c r="E72" s="170"/>
      <c r="F72" s="170"/>
      <c r="G72" s="170"/>
      <c r="H72" s="170"/>
      <c r="I72" s="171"/>
      <c r="J72" s="172">
        <f>J410</f>
        <v>0</v>
      </c>
      <c r="K72" s="173"/>
    </row>
    <row r="73" spans="2:11" s="9" customFormat="1" ht="19.9" customHeight="1">
      <c r="B73" s="167"/>
      <c r="C73" s="168"/>
      <c r="D73" s="169" t="s">
        <v>835</v>
      </c>
      <c r="E73" s="170"/>
      <c r="F73" s="170"/>
      <c r="G73" s="170"/>
      <c r="H73" s="170"/>
      <c r="I73" s="171"/>
      <c r="J73" s="172">
        <f>J421</f>
        <v>0</v>
      </c>
      <c r="K73" s="173"/>
    </row>
    <row r="74" spans="2:11" s="8" customFormat="1" ht="24.95" customHeight="1">
      <c r="B74" s="160"/>
      <c r="C74" s="161"/>
      <c r="D74" s="162" t="s">
        <v>178</v>
      </c>
      <c r="E74" s="163"/>
      <c r="F74" s="163"/>
      <c r="G74" s="163"/>
      <c r="H74" s="163"/>
      <c r="I74" s="164"/>
      <c r="J74" s="165">
        <f>J432</f>
        <v>0</v>
      </c>
      <c r="K74" s="166"/>
    </row>
    <row r="75" spans="2:11" s="1" customFormat="1" ht="21.75" customHeight="1">
      <c r="B75" s="42"/>
      <c r="C75" s="43"/>
      <c r="D75" s="43"/>
      <c r="E75" s="43"/>
      <c r="F75" s="43"/>
      <c r="G75" s="43"/>
      <c r="H75" s="43"/>
      <c r="I75" s="129"/>
      <c r="J75" s="43"/>
      <c r="K75" s="46"/>
    </row>
    <row r="76" spans="2:11" s="1" customFormat="1" ht="6.95" customHeight="1">
      <c r="B76" s="57"/>
      <c r="C76" s="58"/>
      <c r="D76" s="58"/>
      <c r="E76" s="58"/>
      <c r="F76" s="58"/>
      <c r="G76" s="58"/>
      <c r="H76" s="58"/>
      <c r="I76" s="150"/>
      <c r="J76" s="58"/>
      <c r="K76" s="59"/>
    </row>
    <row r="80" spans="2:12" s="1" customFormat="1" ht="6.95" customHeight="1">
      <c r="B80" s="60"/>
      <c r="C80" s="61"/>
      <c r="D80" s="61"/>
      <c r="E80" s="61"/>
      <c r="F80" s="61"/>
      <c r="G80" s="61"/>
      <c r="H80" s="61"/>
      <c r="I80" s="153"/>
      <c r="J80" s="61"/>
      <c r="K80" s="61"/>
      <c r="L80" s="62"/>
    </row>
    <row r="81" spans="2:12" s="1" customFormat="1" ht="36.95" customHeight="1">
      <c r="B81" s="42"/>
      <c r="C81" s="63" t="s">
        <v>179</v>
      </c>
      <c r="D81" s="64"/>
      <c r="E81" s="64"/>
      <c r="F81" s="64"/>
      <c r="G81" s="64"/>
      <c r="H81" s="64"/>
      <c r="I81" s="174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4"/>
      <c r="J82" s="64"/>
      <c r="K82" s="64"/>
      <c r="L82" s="62"/>
    </row>
    <row r="83" spans="2:12" s="1" customFormat="1" ht="14.45" customHeight="1">
      <c r="B83" s="42"/>
      <c r="C83" s="66" t="s">
        <v>18</v>
      </c>
      <c r="D83" s="64"/>
      <c r="E83" s="64"/>
      <c r="F83" s="64"/>
      <c r="G83" s="64"/>
      <c r="H83" s="64"/>
      <c r="I83" s="174"/>
      <c r="J83" s="64"/>
      <c r="K83" s="64"/>
      <c r="L83" s="62"/>
    </row>
    <row r="84" spans="2:12" s="1" customFormat="1" ht="22.5" customHeight="1">
      <c r="B84" s="42"/>
      <c r="C84" s="64"/>
      <c r="D84" s="64"/>
      <c r="E84" s="418" t="str">
        <f>E7</f>
        <v>Nástavba domov pro seniory, Pilníkov</v>
      </c>
      <c r="F84" s="419"/>
      <c r="G84" s="419"/>
      <c r="H84" s="419"/>
      <c r="I84" s="174"/>
      <c r="J84" s="64"/>
      <c r="K84" s="64"/>
      <c r="L84" s="62"/>
    </row>
    <row r="85" spans="2:12" ht="13.5">
      <c r="B85" s="29"/>
      <c r="C85" s="66" t="s">
        <v>149</v>
      </c>
      <c r="D85" s="175"/>
      <c r="E85" s="175"/>
      <c r="F85" s="175"/>
      <c r="G85" s="175"/>
      <c r="H85" s="175"/>
      <c r="J85" s="175"/>
      <c r="K85" s="175"/>
      <c r="L85" s="176"/>
    </row>
    <row r="86" spans="2:12" s="1" customFormat="1" ht="22.5" customHeight="1">
      <c r="B86" s="42"/>
      <c r="C86" s="64"/>
      <c r="D86" s="64"/>
      <c r="E86" s="418" t="s">
        <v>151</v>
      </c>
      <c r="F86" s="420"/>
      <c r="G86" s="420"/>
      <c r="H86" s="420"/>
      <c r="I86" s="174"/>
      <c r="J86" s="64"/>
      <c r="K86" s="64"/>
      <c r="L86" s="62"/>
    </row>
    <row r="87" spans="2:12" s="1" customFormat="1" ht="14.45" customHeight="1">
      <c r="B87" s="42"/>
      <c r="C87" s="66" t="s">
        <v>154</v>
      </c>
      <c r="D87" s="64"/>
      <c r="E87" s="64"/>
      <c r="F87" s="64"/>
      <c r="G87" s="64"/>
      <c r="H87" s="64"/>
      <c r="I87" s="174"/>
      <c r="J87" s="64"/>
      <c r="K87" s="64"/>
      <c r="L87" s="62"/>
    </row>
    <row r="88" spans="2:12" s="1" customFormat="1" ht="23.25" customHeight="1">
      <c r="B88" s="42"/>
      <c r="C88" s="64"/>
      <c r="D88" s="64"/>
      <c r="E88" s="390" t="str">
        <f>E11</f>
        <v>SO02 - Navržený objekt - Přístavba</v>
      </c>
      <c r="F88" s="420"/>
      <c r="G88" s="420"/>
      <c r="H88" s="420"/>
      <c r="I88" s="174"/>
      <c r="J88" s="64"/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74"/>
      <c r="J89" s="64"/>
      <c r="K89" s="64"/>
      <c r="L89" s="62"/>
    </row>
    <row r="90" spans="2:12" s="1" customFormat="1" ht="18" customHeight="1">
      <c r="B90" s="42"/>
      <c r="C90" s="66" t="s">
        <v>23</v>
      </c>
      <c r="D90" s="64"/>
      <c r="E90" s="64"/>
      <c r="F90" s="177" t="str">
        <f>F14</f>
        <v xml:space="preserve"> </v>
      </c>
      <c r="G90" s="64"/>
      <c r="H90" s="64"/>
      <c r="I90" s="178" t="s">
        <v>25</v>
      </c>
      <c r="J90" s="74" t="str">
        <f>IF(J14="","",J14)</f>
        <v>17. 2. 2018</v>
      </c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4"/>
      <c r="J91" s="64"/>
      <c r="K91" s="64"/>
      <c r="L91" s="62"/>
    </row>
    <row r="92" spans="2:12" s="1" customFormat="1" ht="13.5">
      <c r="B92" s="42"/>
      <c r="C92" s="66" t="s">
        <v>27</v>
      </c>
      <c r="D92" s="64"/>
      <c r="E92" s="64"/>
      <c r="F92" s="177" t="str">
        <f>E17</f>
        <v xml:space="preserve"> </v>
      </c>
      <c r="G92" s="64"/>
      <c r="H92" s="64"/>
      <c r="I92" s="178" t="s">
        <v>32</v>
      </c>
      <c r="J92" s="177" t="str">
        <f>E23</f>
        <v xml:space="preserve"> </v>
      </c>
      <c r="K92" s="64"/>
      <c r="L92" s="62"/>
    </row>
    <row r="93" spans="2:12" s="1" customFormat="1" ht="14.45" customHeight="1">
      <c r="B93" s="42"/>
      <c r="C93" s="66" t="s">
        <v>30</v>
      </c>
      <c r="D93" s="64"/>
      <c r="E93" s="64"/>
      <c r="F93" s="177" t="str">
        <f>IF(E20="","",E20)</f>
        <v/>
      </c>
      <c r="G93" s="64"/>
      <c r="H93" s="64"/>
      <c r="I93" s="174"/>
      <c r="J93" s="64"/>
      <c r="K93" s="64"/>
      <c r="L93" s="62"/>
    </row>
    <row r="94" spans="2:12" s="1" customFormat="1" ht="10.35" customHeight="1">
      <c r="B94" s="42"/>
      <c r="C94" s="64"/>
      <c r="D94" s="64"/>
      <c r="E94" s="64"/>
      <c r="F94" s="64"/>
      <c r="G94" s="64"/>
      <c r="H94" s="64"/>
      <c r="I94" s="174"/>
      <c r="J94" s="64"/>
      <c r="K94" s="64"/>
      <c r="L94" s="62"/>
    </row>
    <row r="95" spans="2:20" s="10" customFormat="1" ht="29.25" customHeight="1">
      <c r="B95" s="179"/>
      <c r="C95" s="180" t="s">
        <v>180</v>
      </c>
      <c r="D95" s="181" t="s">
        <v>55</v>
      </c>
      <c r="E95" s="181" t="s">
        <v>51</v>
      </c>
      <c r="F95" s="181" t="s">
        <v>181</v>
      </c>
      <c r="G95" s="181" t="s">
        <v>182</v>
      </c>
      <c r="H95" s="181" t="s">
        <v>183</v>
      </c>
      <c r="I95" s="182" t="s">
        <v>184</v>
      </c>
      <c r="J95" s="181" t="s">
        <v>162</v>
      </c>
      <c r="K95" s="183" t="s">
        <v>185</v>
      </c>
      <c r="L95" s="184"/>
      <c r="M95" s="82" t="s">
        <v>186</v>
      </c>
      <c r="N95" s="83" t="s">
        <v>40</v>
      </c>
      <c r="O95" s="83" t="s">
        <v>187</v>
      </c>
      <c r="P95" s="83" t="s">
        <v>188</v>
      </c>
      <c r="Q95" s="83" t="s">
        <v>189</v>
      </c>
      <c r="R95" s="83" t="s">
        <v>190</v>
      </c>
      <c r="S95" s="83" t="s">
        <v>191</v>
      </c>
      <c r="T95" s="84" t="s">
        <v>192</v>
      </c>
    </row>
    <row r="96" spans="2:63" s="1" customFormat="1" ht="29.25" customHeight="1">
      <c r="B96" s="42"/>
      <c r="C96" s="88" t="s">
        <v>163</v>
      </c>
      <c r="D96" s="64"/>
      <c r="E96" s="64"/>
      <c r="F96" s="64"/>
      <c r="G96" s="64"/>
      <c r="H96" s="64"/>
      <c r="I96" s="174"/>
      <c r="J96" s="185">
        <f>BK96</f>
        <v>0</v>
      </c>
      <c r="K96" s="64"/>
      <c r="L96" s="62"/>
      <c r="M96" s="85"/>
      <c r="N96" s="86"/>
      <c r="O96" s="86"/>
      <c r="P96" s="186">
        <f>P97+P369+P432</f>
        <v>0</v>
      </c>
      <c r="Q96" s="86"/>
      <c r="R96" s="186">
        <f>R97+R369+R432</f>
        <v>249.99828432</v>
      </c>
      <c r="S96" s="86"/>
      <c r="T96" s="187">
        <f>T97+T369+T432</f>
        <v>0</v>
      </c>
      <c r="AT96" s="25" t="s">
        <v>69</v>
      </c>
      <c r="AU96" s="25" t="s">
        <v>164</v>
      </c>
      <c r="BK96" s="188">
        <f>BK97+BK369+BK432</f>
        <v>0</v>
      </c>
    </row>
    <row r="97" spans="2:63" s="11" customFormat="1" ht="37.35" customHeight="1">
      <c r="B97" s="189"/>
      <c r="C97" s="190"/>
      <c r="D97" s="191" t="s">
        <v>69</v>
      </c>
      <c r="E97" s="192" t="s">
        <v>193</v>
      </c>
      <c r="F97" s="192" t="s">
        <v>194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P98+P130+P174+P205+P290+P359+P366</f>
        <v>0</v>
      </c>
      <c r="Q97" s="197"/>
      <c r="R97" s="198">
        <f>R98+R130+R174+R205+R290+R359+R366</f>
        <v>249.36003632</v>
      </c>
      <c r="S97" s="197"/>
      <c r="T97" s="199">
        <f>T98+T130+T174+T205+T290+T359+T366</f>
        <v>0</v>
      </c>
      <c r="AR97" s="200" t="s">
        <v>77</v>
      </c>
      <c r="AT97" s="201" t="s">
        <v>69</v>
      </c>
      <c r="AU97" s="201" t="s">
        <v>70</v>
      </c>
      <c r="AY97" s="200" t="s">
        <v>195</v>
      </c>
      <c r="BK97" s="202">
        <f>BK98+BK130+BK174+BK205+BK290+BK359+BK366</f>
        <v>0</v>
      </c>
    </row>
    <row r="98" spans="2:63" s="11" customFormat="1" ht="19.9" customHeight="1">
      <c r="B98" s="189"/>
      <c r="C98" s="190"/>
      <c r="D98" s="203" t="s">
        <v>69</v>
      </c>
      <c r="E98" s="204" t="s">
        <v>77</v>
      </c>
      <c r="F98" s="204" t="s">
        <v>1945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SUM(P99:P129)</f>
        <v>0</v>
      </c>
      <c r="Q98" s="197"/>
      <c r="R98" s="198">
        <f>SUM(R99:R129)</f>
        <v>0</v>
      </c>
      <c r="S98" s="197"/>
      <c r="T98" s="199">
        <f>SUM(T99:T129)</f>
        <v>0</v>
      </c>
      <c r="AR98" s="200" t="s">
        <v>77</v>
      </c>
      <c r="AT98" s="201" t="s">
        <v>69</v>
      </c>
      <c r="AU98" s="201" t="s">
        <v>77</v>
      </c>
      <c r="AY98" s="200" t="s">
        <v>195</v>
      </c>
      <c r="BK98" s="202">
        <f>SUM(BK99:BK129)</f>
        <v>0</v>
      </c>
    </row>
    <row r="99" spans="2:65" s="1" customFormat="1" ht="22.5" customHeight="1">
      <c r="B99" s="42"/>
      <c r="C99" s="206" t="s">
        <v>77</v>
      </c>
      <c r="D99" s="206" t="s">
        <v>198</v>
      </c>
      <c r="E99" s="207" t="s">
        <v>1946</v>
      </c>
      <c r="F99" s="208" t="s">
        <v>1947</v>
      </c>
      <c r="G99" s="209" t="s">
        <v>201</v>
      </c>
      <c r="H99" s="210">
        <v>102</v>
      </c>
      <c r="I99" s="211"/>
      <c r="J99" s="212">
        <f>ROUND(I99*H99,2)</f>
        <v>0</v>
      </c>
      <c r="K99" s="208" t="s">
        <v>202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203</v>
      </c>
      <c r="AT99" s="25" t="s">
        <v>198</v>
      </c>
      <c r="AU99" s="25" t="s">
        <v>79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203</v>
      </c>
      <c r="BM99" s="25" t="s">
        <v>1948</v>
      </c>
    </row>
    <row r="100" spans="2:47" s="1" customFormat="1" ht="27">
      <c r="B100" s="42"/>
      <c r="C100" s="64"/>
      <c r="D100" s="218" t="s">
        <v>205</v>
      </c>
      <c r="E100" s="64"/>
      <c r="F100" s="219" t="s">
        <v>1949</v>
      </c>
      <c r="G100" s="64"/>
      <c r="H100" s="64"/>
      <c r="I100" s="174"/>
      <c r="J100" s="64"/>
      <c r="K100" s="64"/>
      <c r="L100" s="62"/>
      <c r="M100" s="220"/>
      <c r="N100" s="43"/>
      <c r="O100" s="43"/>
      <c r="P100" s="43"/>
      <c r="Q100" s="43"/>
      <c r="R100" s="43"/>
      <c r="S100" s="43"/>
      <c r="T100" s="79"/>
      <c r="AT100" s="25" t="s">
        <v>205</v>
      </c>
      <c r="AU100" s="25" t="s">
        <v>79</v>
      </c>
    </row>
    <row r="101" spans="2:51" s="12" customFormat="1" ht="13.5">
      <c r="B101" s="221"/>
      <c r="C101" s="222"/>
      <c r="D101" s="218" t="s">
        <v>207</v>
      </c>
      <c r="E101" s="223" t="s">
        <v>21</v>
      </c>
      <c r="F101" s="224" t="s">
        <v>1950</v>
      </c>
      <c r="G101" s="222"/>
      <c r="H101" s="225" t="s">
        <v>21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207</v>
      </c>
      <c r="AU101" s="231" t="s">
        <v>79</v>
      </c>
      <c r="AV101" s="12" t="s">
        <v>77</v>
      </c>
      <c r="AW101" s="12" t="s">
        <v>33</v>
      </c>
      <c r="AX101" s="12" t="s">
        <v>70</v>
      </c>
      <c r="AY101" s="231" t="s">
        <v>195</v>
      </c>
    </row>
    <row r="102" spans="2:51" s="13" customFormat="1" ht="13.5">
      <c r="B102" s="232"/>
      <c r="C102" s="233"/>
      <c r="D102" s="218" t="s">
        <v>207</v>
      </c>
      <c r="E102" s="234" t="s">
        <v>21</v>
      </c>
      <c r="F102" s="235" t="s">
        <v>1951</v>
      </c>
      <c r="G102" s="233"/>
      <c r="H102" s="236">
        <v>89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207</v>
      </c>
      <c r="AU102" s="242" t="s">
        <v>79</v>
      </c>
      <c r="AV102" s="13" t="s">
        <v>79</v>
      </c>
      <c r="AW102" s="13" t="s">
        <v>33</v>
      </c>
      <c r="AX102" s="13" t="s">
        <v>70</v>
      </c>
      <c r="AY102" s="242" t="s">
        <v>195</v>
      </c>
    </row>
    <row r="103" spans="2:51" s="13" customFormat="1" ht="13.5">
      <c r="B103" s="232"/>
      <c r="C103" s="233"/>
      <c r="D103" s="218" t="s">
        <v>207</v>
      </c>
      <c r="E103" s="234" t="s">
        <v>21</v>
      </c>
      <c r="F103" s="235" t="s">
        <v>1952</v>
      </c>
      <c r="G103" s="233"/>
      <c r="H103" s="236">
        <v>13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207</v>
      </c>
      <c r="AU103" s="242" t="s">
        <v>79</v>
      </c>
      <c r="AV103" s="13" t="s">
        <v>79</v>
      </c>
      <c r="AW103" s="13" t="s">
        <v>33</v>
      </c>
      <c r="AX103" s="13" t="s">
        <v>70</v>
      </c>
      <c r="AY103" s="242" t="s">
        <v>195</v>
      </c>
    </row>
    <row r="104" spans="2:51" s="14" customFormat="1" ht="13.5">
      <c r="B104" s="243"/>
      <c r="C104" s="244"/>
      <c r="D104" s="245" t="s">
        <v>207</v>
      </c>
      <c r="E104" s="246" t="s">
        <v>1941</v>
      </c>
      <c r="F104" s="247" t="s">
        <v>211</v>
      </c>
      <c r="G104" s="244"/>
      <c r="H104" s="248">
        <v>102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207</v>
      </c>
      <c r="AU104" s="254" t="s">
        <v>79</v>
      </c>
      <c r="AV104" s="14" t="s">
        <v>203</v>
      </c>
      <c r="AW104" s="14" t="s">
        <v>33</v>
      </c>
      <c r="AX104" s="14" t="s">
        <v>77</v>
      </c>
      <c r="AY104" s="254" t="s">
        <v>195</v>
      </c>
    </row>
    <row r="105" spans="2:65" s="1" customFormat="1" ht="22.5" customHeight="1">
      <c r="B105" s="42"/>
      <c r="C105" s="206" t="s">
        <v>79</v>
      </c>
      <c r="D105" s="206" t="s">
        <v>198</v>
      </c>
      <c r="E105" s="207" t="s">
        <v>1953</v>
      </c>
      <c r="F105" s="208" t="s">
        <v>1954</v>
      </c>
      <c r="G105" s="209" t="s">
        <v>201</v>
      </c>
      <c r="H105" s="210">
        <v>102</v>
      </c>
      <c r="I105" s="211"/>
      <c r="J105" s="212">
        <f>ROUND(I105*H105,2)</f>
        <v>0</v>
      </c>
      <c r="K105" s="208" t="s">
        <v>202</v>
      </c>
      <c r="L105" s="62"/>
      <c r="M105" s="213" t="s">
        <v>21</v>
      </c>
      <c r="N105" s="214" t="s">
        <v>41</v>
      </c>
      <c r="O105" s="43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203</v>
      </c>
      <c r="AT105" s="25" t="s">
        <v>198</v>
      </c>
      <c r="AU105" s="25" t="s">
        <v>79</v>
      </c>
      <c r="AY105" s="25" t="s">
        <v>195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77</v>
      </c>
      <c r="BK105" s="217">
        <f>ROUND(I105*H105,2)</f>
        <v>0</v>
      </c>
      <c r="BL105" s="25" t="s">
        <v>203</v>
      </c>
      <c r="BM105" s="25" t="s">
        <v>1955</v>
      </c>
    </row>
    <row r="106" spans="2:47" s="1" customFormat="1" ht="27">
      <c r="B106" s="42"/>
      <c r="C106" s="64"/>
      <c r="D106" s="218" t="s">
        <v>205</v>
      </c>
      <c r="E106" s="64"/>
      <c r="F106" s="219" t="s">
        <v>1956</v>
      </c>
      <c r="G106" s="64"/>
      <c r="H106" s="64"/>
      <c r="I106" s="174"/>
      <c r="J106" s="64"/>
      <c r="K106" s="64"/>
      <c r="L106" s="62"/>
      <c r="M106" s="220"/>
      <c r="N106" s="43"/>
      <c r="O106" s="43"/>
      <c r="P106" s="43"/>
      <c r="Q106" s="43"/>
      <c r="R106" s="43"/>
      <c r="S106" s="43"/>
      <c r="T106" s="79"/>
      <c r="AT106" s="25" t="s">
        <v>205</v>
      </c>
      <c r="AU106" s="25" t="s">
        <v>79</v>
      </c>
    </row>
    <row r="107" spans="2:51" s="13" customFormat="1" ht="13.5">
      <c r="B107" s="232"/>
      <c r="C107" s="233"/>
      <c r="D107" s="245" t="s">
        <v>207</v>
      </c>
      <c r="E107" s="256" t="s">
        <v>21</v>
      </c>
      <c r="F107" s="257" t="s">
        <v>1941</v>
      </c>
      <c r="G107" s="233"/>
      <c r="H107" s="258">
        <v>102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207</v>
      </c>
      <c r="AU107" s="242" t="s">
        <v>79</v>
      </c>
      <c r="AV107" s="13" t="s">
        <v>79</v>
      </c>
      <c r="AW107" s="13" t="s">
        <v>33</v>
      </c>
      <c r="AX107" s="13" t="s">
        <v>77</v>
      </c>
      <c r="AY107" s="242" t="s">
        <v>195</v>
      </c>
    </row>
    <row r="108" spans="2:65" s="1" customFormat="1" ht="22.5" customHeight="1">
      <c r="B108" s="42"/>
      <c r="C108" s="206" t="s">
        <v>196</v>
      </c>
      <c r="D108" s="206" t="s">
        <v>198</v>
      </c>
      <c r="E108" s="207" t="s">
        <v>1957</v>
      </c>
      <c r="F108" s="208" t="s">
        <v>1958</v>
      </c>
      <c r="G108" s="209" t="s">
        <v>201</v>
      </c>
      <c r="H108" s="210">
        <v>112.6</v>
      </c>
      <c r="I108" s="211"/>
      <c r="J108" s="212">
        <f>ROUND(I108*H108,2)</f>
        <v>0</v>
      </c>
      <c r="K108" s="208" t="s">
        <v>202</v>
      </c>
      <c r="L108" s="62"/>
      <c r="M108" s="213" t="s">
        <v>21</v>
      </c>
      <c r="N108" s="214" t="s">
        <v>41</v>
      </c>
      <c r="O108" s="43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203</v>
      </c>
      <c r="AT108" s="25" t="s">
        <v>198</v>
      </c>
      <c r="AU108" s="25" t="s">
        <v>79</v>
      </c>
      <c r="AY108" s="25" t="s">
        <v>195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77</v>
      </c>
      <c r="BK108" s="217">
        <f>ROUND(I108*H108,2)</f>
        <v>0</v>
      </c>
      <c r="BL108" s="25" t="s">
        <v>203</v>
      </c>
      <c r="BM108" s="25" t="s">
        <v>1959</v>
      </c>
    </row>
    <row r="109" spans="2:47" s="1" customFormat="1" ht="40.5">
      <c r="B109" s="42"/>
      <c r="C109" s="64"/>
      <c r="D109" s="218" t="s">
        <v>205</v>
      </c>
      <c r="E109" s="64"/>
      <c r="F109" s="219" t="s">
        <v>1960</v>
      </c>
      <c r="G109" s="64"/>
      <c r="H109" s="64"/>
      <c r="I109" s="174"/>
      <c r="J109" s="64"/>
      <c r="K109" s="64"/>
      <c r="L109" s="62"/>
      <c r="M109" s="220"/>
      <c r="N109" s="43"/>
      <c r="O109" s="43"/>
      <c r="P109" s="43"/>
      <c r="Q109" s="43"/>
      <c r="R109" s="43"/>
      <c r="S109" s="43"/>
      <c r="T109" s="79"/>
      <c r="AT109" s="25" t="s">
        <v>205</v>
      </c>
      <c r="AU109" s="25" t="s">
        <v>79</v>
      </c>
    </row>
    <row r="110" spans="2:51" s="13" customFormat="1" ht="13.5">
      <c r="B110" s="232"/>
      <c r="C110" s="233"/>
      <c r="D110" s="245" t="s">
        <v>207</v>
      </c>
      <c r="E110" s="256" t="s">
        <v>21</v>
      </c>
      <c r="F110" s="257" t="s">
        <v>1961</v>
      </c>
      <c r="G110" s="233"/>
      <c r="H110" s="258">
        <v>112.6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207</v>
      </c>
      <c r="AU110" s="242" t="s">
        <v>79</v>
      </c>
      <c r="AV110" s="13" t="s">
        <v>79</v>
      </c>
      <c r="AW110" s="13" t="s">
        <v>33</v>
      </c>
      <c r="AX110" s="13" t="s">
        <v>77</v>
      </c>
      <c r="AY110" s="242" t="s">
        <v>195</v>
      </c>
    </row>
    <row r="111" spans="2:65" s="1" customFormat="1" ht="22.5" customHeight="1">
      <c r="B111" s="42"/>
      <c r="C111" s="206" t="s">
        <v>203</v>
      </c>
      <c r="D111" s="206" t="s">
        <v>198</v>
      </c>
      <c r="E111" s="207" t="s">
        <v>1962</v>
      </c>
      <c r="F111" s="208" t="s">
        <v>1963</v>
      </c>
      <c r="G111" s="209" t="s">
        <v>201</v>
      </c>
      <c r="H111" s="210">
        <v>45.7</v>
      </c>
      <c r="I111" s="211"/>
      <c r="J111" s="212">
        <f>ROUND(I111*H111,2)</f>
        <v>0</v>
      </c>
      <c r="K111" s="208" t="s">
        <v>202</v>
      </c>
      <c r="L111" s="62"/>
      <c r="M111" s="213" t="s">
        <v>21</v>
      </c>
      <c r="N111" s="214" t="s">
        <v>41</v>
      </c>
      <c r="O111" s="43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203</v>
      </c>
      <c r="AT111" s="25" t="s">
        <v>198</v>
      </c>
      <c r="AU111" s="25" t="s">
        <v>79</v>
      </c>
      <c r="AY111" s="25" t="s">
        <v>195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77</v>
      </c>
      <c r="BK111" s="217">
        <f>ROUND(I111*H111,2)</f>
        <v>0</v>
      </c>
      <c r="BL111" s="25" t="s">
        <v>203</v>
      </c>
      <c r="BM111" s="25" t="s">
        <v>1964</v>
      </c>
    </row>
    <row r="112" spans="2:47" s="1" customFormat="1" ht="40.5">
      <c r="B112" s="42"/>
      <c r="C112" s="64"/>
      <c r="D112" s="218" t="s">
        <v>205</v>
      </c>
      <c r="E112" s="64"/>
      <c r="F112" s="219" t="s">
        <v>1965</v>
      </c>
      <c r="G112" s="64"/>
      <c r="H112" s="64"/>
      <c r="I112" s="174"/>
      <c r="J112" s="64"/>
      <c r="K112" s="64"/>
      <c r="L112" s="62"/>
      <c r="M112" s="220"/>
      <c r="N112" s="43"/>
      <c r="O112" s="43"/>
      <c r="P112" s="43"/>
      <c r="Q112" s="43"/>
      <c r="R112" s="43"/>
      <c r="S112" s="43"/>
      <c r="T112" s="79"/>
      <c r="AT112" s="25" t="s">
        <v>205</v>
      </c>
      <c r="AU112" s="25" t="s">
        <v>79</v>
      </c>
    </row>
    <row r="113" spans="2:51" s="13" customFormat="1" ht="13.5">
      <c r="B113" s="232"/>
      <c r="C113" s="233"/>
      <c r="D113" s="245" t="s">
        <v>207</v>
      </c>
      <c r="E113" s="256" t="s">
        <v>1914</v>
      </c>
      <c r="F113" s="257" t="s">
        <v>1966</v>
      </c>
      <c r="G113" s="233"/>
      <c r="H113" s="258">
        <v>45.7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207</v>
      </c>
      <c r="AU113" s="242" t="s">
        <v>79</v>
      </c>
      <c r="AV113" s="13" t="s">
        <v>79</v>
      </c>
      <c r="AW113" s="13" t="s">
        <v>33</v>
      </c>
      <c r="AX113" s="13" t="s">
        <v>77</v>
      </c>
      <c r="AY113" s="242" t="s">
        <v>195</v>
      </c>
    </row>
    <row r="114" spans="2:65" s="1" customFormat="1" ht="31.5" customHeight="1">
      <c r="B114" s="42"/>
      <c r="C114" s="206" t="s">
        <v>232</v>
      </c>
      <c r="D114" s="206" t="s">
        <v>198</v>
      </c>
      <c r="E114" s="207" t="s">
        <v>1967</v>
      </c>
      <c r="F114" s="208" t="s">
        <v>1968</v>
      </c>
      <c r="G114" s="209" t="s">
        <v>201</v>
      </c>
      <c r="H114" s="210">
        <v>45.7</v>
      </c>
      <c r="I114" s="211"/>
      <c r="J114" s="212">
        <f>ROUND(I114*H114,2)</f>
        <v>0</v>
      </c>
      <c r="K114" s="208" t="s">
        <v>202</v>
      </c>
      <c r="L114" s="62"/>
      <c r="M114" s="213" t="s">
        <v>21</v>
      </c>
      <c r="N114" s="214" t="s">
        <v>41</v>
      </c>
      <c r="O114" s="43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AR114" s="25" t="s">
        <v>203</v>
      </c>
      <c r="AT114" s="25" t="s">
        <v>198</v>
      </c>
      <c r="AU114" s="25" t="s">
        <v>79</v>
      </c>
      <c r="AY114" s="25" t="s">
        <v>195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5" t="s">
        <v>77</v>
      </c>
      <c r="BK114" s="217">
        <f>ROUND(I114*H114,2)</f>
        <v>0</v>
      </c>
      <c r="BL114" s="25" t="s">
        <v>203</v>
      </c>
      <c r="BM114" s="25" t="s">
        <v>1969</v>
      </c>
    </row>
    <row r="115" spans="2:47" s="1" customFormat="1" ht="40.5">
      <c r="B115" s="42"/>
      <c r="C115" s="64"/>
      <c r="D115" s="218" t="s">
        <v>205</v>
      </c>
      <c r="E115" s="64"/>
      <c r="F115" s="219" t="s">
        <v>1970</v>
      </c>
      <c r="G115" s="64"/>
      <c r="H115" s="64"/>
      <c r="I115" s="174"/>
      <c r="J115" s="64"/>
      <c r="K115" s="64"/>
      <c r="L115" s="62"/>
      <c r="M115" s="220"/>
      <c r="N115" s="43"/>
      <c r="O115" s="43"/>
      <c r="P115" s="43"/>
      <c r="Q115" s="43"/>
      <c r="R115" s="43"/>
      <c r="S115" s="43"/>
      <c r="T115" s="79"/>
      <c r="AT115" s="25" t="s">
        <v>205</v>
      </c>
      <c r="AU115" s="25" t="s">
        <v>79</v>
      </c>
    </row>
    <row r="116" spans="2:51" s="13" customFormat="1" ht="13.5">
      <c r="B116" s="232"/>
      <c r="C116" s="233"/>
      <c r="D116" s="245" t="s">
        <v>207</v>
      </c>
      <c r="E116" s="256" t="s">
        <v>21</v>
      </c>
      <c r="F116" s="257" t="s">
        <v>1914</v>
      </c>
      <c r="G116" s="233"/>
      <c r="H116" s="258">
        <v>45.7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207</v>
      </c>
      <c r="AU116" s="242" t="s">
        <v>79</v>
      </c>
      <c r="AV116" s="13" t="s">
        <v>79</v>
      </c>
      <c r="AW116" s="13" t="s">
        <v>33</v>
      </c>
      <c r="AX116" s="13" t="s">
        <v>77</v>
      </c>
      <c r="AY116" s="242" t="s">
        <v>195</v>
      </c>
    </row>
    <row r="117" spans="2:65" s="1" customFormat="1" ht="22.5" customHeight="1">
      <c r="B117" s="42"/>
      <c r="C117" s="206" t="s">
        <v>238</v>
      </c>
      <c r="D117" s="206" t="s">
        <v>198</v>
      </c>
      <c r="E117" s="207" t="s">
        <v>1971</v>
      </c>
      <c r="F117" s="208" t="s">
        <v>1972</v>
      </c>
      <c r="G117" s="209" t="s">
        <v>201</v>
      </c>
      <c r="H117" s="210">
        <v>56.3</v>
      </c>
      <c r="I117" s="211"/>
      <c r="J117" s="212">
        <f>ROUND(I117*H117,2)</f>
        <v>0</v>
      </c>
      <c r="K117" s="208" t="s">
        <v>202</v>
      </c>
      <c r="L117" s="62"/>
      <c r="M117" s="213" t="s">
        <v>21</v>
      </c>
      <c r="N117" s="214" t="s">
        <v>41</v>
      </c>
      <c r="O117" s="43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203</v>
      </c>
      <c r="AT117" s="25" t="s">
        <v>198</v>
      </c>
      <c r="AU117" s="25" t="s">
        <v>79</v>
      </c>
      <c r="AY117" s="25" t="s">
        <v>195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77</v>
      </c>
      <c r="BK117" s="217">
        <f>ROUND(I117*H117,2)</f>
        <v>0</v>
      </c>
      <c r="BL117" s="25" t="s">
        <v>203</v>
      </c>
      <c r="BM117" s="25" t="s">
        <v>1973</v>
      </c>
    </row>
    <row r="118" spans="2:47" s="1" customFormat="1" ht="27">
      <c r="B118" s="42"/>
      <c r="C118" s="64"/>
      <c r="D118" s="218" t="s">
        <v>205</v>
      </c>
      <c r="E118" s="64"/>
      <c r="F118" s="219" t="s">
        <v>1974</v>
      </c>
      <c r="G118" s="64"/>
      <c r="H118" s="64"/>
      <c r="I118" s="174"/>
      <c r="J118" s="64"/>
      <c r="K118" s="64"/>
      <c r="L118" s="62"/>
      <c r="M118" s="220"/>
      <c r="N118" s="43"/>
      <c r="O118" s="43"/>
      <c r="P118" s="43"/>
      <c r="Q118" s="43"/>
      <c r="R118" s="43"/>
      <c r="S118" s="43"/>
      <c r="T118" s="79"/>
      <c r="AT118" s="25" t="s">
        <v>205</v>
      </c>
      <c r="AU118" s="25" t="s">
        <v>79</v>
      </c>
    </row>
    <row r="119" spans="2:51" s="13" customFormat="1" ht="13.5">
      <c r="B119" s="232"/>
      <c r="C119" s="233"/>
      <c r="D119" s="245" t="s">
        <v>207</v>
      </c>
      <c r="E119" s="256" t="s">
        <v>21</v>
      </c>
      <c r="F119" s="257" t="s">
        <v>1912</v>
      </c>
      <c r="G119" s="233"/>
      <c r="H119" s="258">
        <v>56.3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207</v>
      </c>
      <c r="AU119" s="242" t="s">
        <v>79</v>
      </c>
      <c r="AV119" s="13" t="s">
        <v>79</v>
      </c>
      <c r="AW119" s="13" t="s">
        <v>33</v>
      </c>
      <c r="AX119" s="13" t="s">
        <v>77</v>
      </c>
      <c r="AY119" s="242" t="s">
        <v>195</v>
      </c>
    </row>
    <row r="120" spans="2:65" s="1" customFormat="1" ht="22.5" customHeight="1">
      <c r="B120" s="42"/>
      <c r="C120" s="206" t="s">
        <v>244</v>
      </c>
      <c r="D120" s="206" t="s">
        <v>198</v>
      </c>
      <c r="E120" s="207" t="s">
        <v>1975</v>
      </c>
      <c r="F120" s="208" t="s">
        <v>1976</v>
      </c>
      <c r="G120" s="209" t="s">
        <v>201</v>
      </c>
      <c r="H120" s="210">
        <v>45.7</v>
      </c>
      <c r="I120" s="211"/>
      <c r="J120" s="212">
        <f>ROUND(I120*H120,2)</f>
        <v>0</v>
      </c>
      <c r="K120" s="208" t="s">
        <v>202</v>
      </c>
      <c r="L120" s="62"/>
      <c r="M120" s="213" t="s">
        <v>21</v>
      </c>
      <c r="N120" s="214" t="s">
        <v>41</v>
      </c>
      <c r="O120" s="43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203</v>
      </c>
      <c r="AT120" s="25" t="s">
        <v>198</v>
      </c>
      <c r="AU120" s="25" t="s">
        <v>79</v>
      </c>
      <c r="AY120" s="25" t="s">
        <v>195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77</v>
      </c>
      <c r="BK120" s="217">
        <f>ROUND(I120*H120,2)</f>
        <v>0</v>
      </c>
      <c r="BL120" s="25" t="s">
        <v>203</v>
      </c>
      <c r="BM120" s="25" t="s">
        <v>1977</v>
      </c>
    </row>
    <row r="121" spans="2:47" s="1" customFormat="1" ht="13.5">
      <c r="B121" s="42"/>
      <c r="C121" s="64"/>
      <c r="D121" s="218" t="s">
        <v>205</v>
      </c>
      <c r="E121" s="64"/>
      <c r="F121" s="219" t="s">
        <v>1976</v>
      </c>
      <c r="G121" s="64"/>
      <c r="H121" s="64"/>
      <c r="I121" s="174"/>
      <c r="J121" s="64"/>
      <c r="K121" s="64"/>
      <c r="L121" s="62"/>
      <c r="M121" s="220"/>
      <c r="N121" s="43"/>
      <c r="O121" s="43"/>
      <c r="P121" s="43"/>
      <c r="Q121" s="43"/>
      <c r="R121" s="43"/>
      <c r="S121" s="43"/>
      <c r="T121" s="79"/>
      <c r="AT121" s="25" t="s">
        <v>205</v>
      </c>
      <c r="AU121" s="25" t="s">
        <v>79</v>
      </c>
    </row>
    <row r="122" spans="2:51" s="13" customFormat="1" ht="13.5">
      <c r="B122" s="232"/>
      <c r="C122" s="233"/>
      <c r="D122" s="245" t="s">
        <v>207</v>
      </c>
      <c r="E122" s="256" t="s">
        <v>21</v>
      </c>
      <c r="F122" s="257" t="s">
        <v>1914</v>
      </c>
      <c r="G122" s="233"/>
      <c r="H122" s="258">
        <v>45.7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AT122" s="242" t="s">
        <v>207</v>
      </c>
      <c r="AU122" s="242" t="s">
        <v>79</v>
      </c>
      <c r="AV122" s="13" t="s">
        <v>79</v>
      </c>
      <c r="AW122" s="13" t="s">
        <v>33</v>
      </c>
      <c r="AX122" s="13" t="s">
        <v>77</v>
      </c>
      <c r="AY122" s="242" t="s">
        <v>195</v>
      </c>
    </row>
    <row r="123" spans="2:65" s="1" customFormat="1" ht="22.5" customHeight="1">
      <c r="B123" s="42"/>
      <c r="C123" s="206" t="s">
        <v>236</v>
      </c>
      <c r="D123" s="206" t="s">
        <v>198</v>
      </c>
      <c r="E123" s="207" t="s">
        <v>1978</v>
      </c>
      <c r="F123" s="208" t="s">
        <v>1979</v>
      </c>
      <c r="G123" s="209" t="s">
        <v>223</v>
      </c>
      <c r="H123" s="210">
        <v>82.26</v>
      </c>
      <c r="I123" s="211"/>
      <c r="J123" s="212">
        <f>ROUND(I123*H123,2)</f>
        <v>0</v>
      </c>
      <c r="K123" s="208" t="s">
        <v>202</v>
      </c>
      <c r="L123" s="62"/>
      <c r="M123" s="213" t="s">
        <v>21</v>
      </c>
      <c r="N123" s="214" t="s">
        <v>41</v>
      </c>
      <c r="O123" s="43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203</v>
      </c>
      <c r="AT123" s="25" t="s">
        <v>198</v>
      </c>
      <c r="AU123" s="25" t="s">
        <v>79</v>
      </c>
      <c r="AY123" s="25" t="s">
        <v>195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77</v>
      </c>
      <c r="BK123" s="217">
        <f>ROUND(I123*H123,2)</f>
        <v>0</v>
      </c>
      <c r="BL123" s="25" t="s">
        <v>203</v>
      </c>
      <c r="BM123" s="25" t="s">
        <v>1980</v>
      </c>
    </row>
    <row r="124" spans="2:47" s="1" customFormat="1" ht="13.5">
      <c r="B124" s="42"/>
      <c r="C124" s="64"/>
      <c r="D124" s="218" t="s">
        <v>205</v>
      </c>
      <c r="E124" s="64"/>
      <c r="F124" s="219" t="s">
        <v>1981</v>
      </c>
      <c r="G124" s="64"/>
      <c r="H124" s="64"/>
      <c r="I124" s="174"/>
      <c r="J124" s="64"/>
      <c r="K124" s="64"/>
      <c r="L124" s="62"/>
      <c r="M124" s="220"/>
      <c r="N124" s="43"/>
      <c r="O124" s="43"/>
      <c r="P124" s="43"/>
      <c r="Q124" s="43"/>
      <c r="R124" s="43"/>
      <c r="S124" s="43"/>
      <c r="T124" s="79"/>
      <c r="AT124" s="25" t="s">
        <v>205</v>
      </c>
      <c r="AU124" s="25" t="s">
        <v>79</v>
      </c>
    </row>
    <row r="125" spans="2:51" s="13" customFormat="1" ht="13.5">
      <c r="B125" s="232"/>
      <c r="C125" s="233"/>
      <c r="D125" s="245" t="s">
        <v>207</v>
      </c>
      <c r="E125" s="256" t="s">
        <v>21</v>
      </c>
      <c r="F125" s="257" t="s">
        <v>1982</v>
      </c>
      <c r="G125" s="233"/>
      <c r="H125" s="258">
        <v>82.26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207</v>
      </c>
      <c r="AU125" s="242" t="s">
        <v>79</v>
      </c>
      <c r="AV125" s="13" t="s">
        <v>79</v>
      </c>
      <c r="AW125" s="13" t="s">
        <v>33</v>
      </c>
      <c r="AX125" s="13" t="s">
        <v>77</v>
      </c>
      <c r="AY125" s="242" t="s">
        <v>195</v>
      </c>
    </row>
    <row r="126" spans="2:65" s="1" customFormat="1" ht="22.5" customHeight="1">
      <c r="B126" s="42"/>
      <c r="C126" s="206" t="s">
        <v>256</v>
      </c>
      <c r="D126" s="206" t="s">
        <v>198</v>
      </c>
      <c r="E126" s="207" t="s">
        <v>1983</v>
      </c>
      <c r="F126" s="208" t="s">
        <v>1984</v>
      </c>
      <c r="G126" s="209" t="s">
        <v>201</v>
      </c>
      <c r="H126" s="210">
        <v>56.3</v>
      </c>
      <c r="I126" s="211"/>
      <c r="J126" s="212">
        <f>ROUND(I126*H126,2)</f>
        <v>0</v>
      </c>
      <c r="K126" s="208" t="s">
        <v>202</v>
      </c>
      <c r="L126" s="62"/>
      <c r="M126" s="213" t="s">
        <v>21</v>
      </c>
      <c r="N126" s="214" t="s">
        <v>41</v>
      </c>
      <c r="O126" s="43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AR126" s="25" t="s">
        <v>203</v>
      </c>
      <c r="AT126" s="25" t="s">
        <v>198</v>
      </c>
      <c r="AU126" s="25" t="s">
        <v>79</v>
      </c>
      <c r="AY126" s="25" t="s">
        <v>195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25" t="s">
        <v>77</v>
      </c>
      <c r="BK126" s="217">
        <f>ROUND(I126*H126,2)</f>
        <v>0</v>
      </c>
      <c r="BL126" s="25" t="s">
        <v>203</v>
      </c>
      <c r="BM126" s="25" t="s">
        <v>1985</v>
      </c>
    </row>
    <row r="127" spans="2:47" s="1" customFormat="1" ht="27">
      <c r="B127" s="42"/>
      <c r="C127" s="64"/>
      <c r="D127" s="218" t="s">
        <v>205</v>
      </c>
      <c r="E127" s="64"/>
      <c r="F127" s="219" t="s">
        <v>1986</v>
      </c>
      <c r="G127" s="64"/>
      <c r="H127" s="64"/>
      <c r="I127" s="174"/>
      <c r="J127" s="64"/>
      <c r="K127" s="64"/>
      <c r="L127" s="62"/>
      <c r="M127" s="220"/>
      <c r="N127" s="43"/>
      <c r="O127" s="43"/>
      <c r="P127" s="43"/>
      <c r="Q127" s="43"/>
      <c r="R127" s="43"/>
      <c r="S127" s="43"/>
      <c r="T127" s="79"/>
      <c r="AT127" s="25" t="s">
        <v>205</v>
      </c>
      <c r="AU127" s="25" t="s">
        <v>79</v>
      </c>
    </row>
    <row r="128" spans="2:51" s="13" customFormat="1" ht="13.5">
      <c r="B128" s="232"/>
      <c r="C128" s="233"/>
      <c r="D128" s="218" t="s">
        <v>207</v>
      </c>
      <c r="E128" s="234" t="s">
        <v>21</v>
      </c>
      <c r="F128" s="235" t="s">
        <v>1987</v>
      </c>
      <c r="G128" s="233"/>
      <c r="H128" s="236">
        <v>56.3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207</v>
      </c>
      <c r="AU128" s="242" t="s">
        <v>79</v>
      </c>
      <c r="AV128" s="13" t="s">
        <v>79</v>
      </c>
      <c r="AW128" s="13" t="s">
        <v>33</v>
      </c>
      <c r="AX128" s="13" t="s">
        <v>70</v>
      </c>
      <c r="AY128" s="242" t="s">
        <v>195</v>
      </c>
    </row>
    <row r="129" spans="2:51" s="14" customFormat="1" ht="13.5">
      <c r="B129" s="243"/>
      <c r="C129" s="244"/>
      <c r="D129" s="218" t="s">
        <v>207</v>
      </c>
      <c r="E129" s="270" t="s">
        <v>1912</v>
      </c>
      <c r="F129" s="271" t="s">
        <v>211</v>
      </c>
      <c r="G129" s="244"/>
      <c r="H129" s="272">
        <v>56.3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207</v>
      </c>
      <c r="AU129" s="254" t="s">
        <v>79</v>
      </c>
      <c r="AV129" s="14" t="s">
        <v>203</v>
      </c>
      <c r="AW129" s="14" t="s">
        <v>33</v>
      </c>
      <c r="AX129" s="14" t="s">
        <v>77</v>
      </c>
      <c r="AY129" s="254" t="s">
        <v>195</v>
      </c>
    </row>
    <row r="130" spans="2:63" s="11" customFormat="1" ht="29.85" customHeight="1">
      <c r="B130" s="189"/>
      <c r="C130" s="190"/>
      <c r="D130" s="203" t="s">
        <v>69</v>
      </c>
      <c r="E130" s="204" t="s">
        <v>79</v>
      </c>
      <c r="F130" s="204" t="s">
        <v>1988</v>
      </c>
      <c r="G130" s="190"/>
      <c r="H130" s="190"/>
      <c r="I130" s="193"/>
      <c r="J130" s="205">
        <f>BK130</f>
        <v>0</v>
      </c>
      <c r="K130" s="190"/>
      <c r="L130" s="195"/>
      <c r="M130" s="196"/>
      <c r="N130" s="197"/>
      <c r="O130" s="197"/>
      <c r="P130" s="198">
        <f>SUM(P131:P173)</f>
        <v>0</v>
      </c>
      <c r="Q130" s="197"/>
      <c r="R130" s="198">
        <f>SUM(R131:R173)</f>
        <v>49.93938260000001</v>
      </c>
      <c r="S130" s="197"/>
      <c r="T130" s="199">
        <f>SUM(T131:T173)</f>
        <v>0</v>
      </c>
      <c r="AR130" s="200" t="s">
        <v>77</v>
      </c>
      <c r="AT130" s="201" t="s">
        <v>69</v>
      </c>
      <c r="AU130" s="201" t="s">
        <v>77</v>
      </c>
      <c r="AY130" s="200" t="s">
        <v>195</v>
      </c>
      <c r="BK130" s="202">
        <f>SUM(BK131:BK173)</f>
        <v>0</v>
      </c>
    </row>
    <row r="131" spans="2:65" s="1" customFormat="1" ht="22.5" customHeight="1">
      <c r="B131" s="42"/>
      <c r="C131" s="206" t="s">
        <v>261</v>
      </c>
      <c r="D131" s="206" t="s">
        <v>198</v>
      </c>
      <c r="E131" s="207" t="s">
        <v>1989</v>
      </c>
      <c r="F131" s="208" t="s">
        <v>1990</v>
      </c>
      <c r="G131" s="209" t="s">
        <v>201</v>
      </c>
      <c r="H131" s="210">
        <v>0.825</v>
      </c>
      <c r="I131" s="211"/>
      <c r="J131" s="212">
        <f>ROUND(I131*H131,2)</f>
        <v>0</v>
      </c>
      <c r="K131" s="208" t="s">
        <v>202</v>
      </c>
      <c r="L131" s="62"/>
      <c r="M131" s="213" t="s">
        <v>21</v>
      </c>
      <c r="N131" s="214" t="s">
        <v>41</v>
      </c>
      <c r="O131" s="43"/>
      <c r="P131" s="215">
        <f>O131*H131</f>
        <v>0</v>
      </c>
      <c r="Q131" s="215">
        <v>2.25634</v>
      </c>
      <c r="R131" s="215">
        <f>Q131*H131</f>
        <v>1.8614804999999996</v>
      </c>
      <c r="S131" s="215">
        <v>0</v>
      </c>
      <c r="T131" s="216">
        <f>S131*H131</f>
        <v>0</v>
      </c>
      <c r="AR131" s="25" t="s">
        <v>203</v>
      </c>
      <c r="AT131" s="25" t="s">
        <v>198</v>
      </c>
      <c r="AU131" s="25" t="s">
        <v>79</v>
      </c>
      <c r="AY131" s="25" t="s">
        <v>195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25" t="s">
        <v>77</v>
      </c>
      <c r="BK131" s="217">
        <f>ROUND(I131*H131,2)</f>
        <v>0</v>
      </c>
      <c r="BL131" s="25" t="s">
        <v>203</v>
      </c>
      <c r="BM131" s="25" t="s">
        <v>1991</v>
      </c>
    </row>
    <row r="132" spans="2:47" s="1" customFormat="1" ht="13.5">
      <c r="B132" s="42"/>
      <c r="C132" s="64"/>
      <c r="D132" s="218" t="s">
        <v>205</v>
      </c>
      <c r="E132" s="64"/>
      <c r="F132" s="219" t="s">
        <v>1992</v>
      </c>
      <c r="G132" s="64"/>
      <c r="H132" s="64"/>
      <c r="I132" s="174"/>
      <c r="J132" s="64"/>
      <c r="K132" s="64"/>
      <c r="L132" s="62"/>
      <c r="M132" s="220"/>
      <c r="N132" s="43"/>
      <c r="O132" s="43"/>
      <c r="P132" s="43"/>
      <c r="Q132" s="43"/>
      <c r="R132" s="43"/>
      <c r="S132" s="43"/>
      <c r="T132" s="79"/>
      <c r="AT132" s="25" t="s">
        <v>205</v>
      </c>
      <c r="AU132" s="25" t="s">
        <v>79</v>
      </c>
    </row>
    <row r="133" spans="2:51" s="12" customFormat="1" ht="13.5">
      <c r="B133" s="221"/>
      <c r="C133" s="222"/>
      <c r="D133" s="218" t="s">
        <v>207</v>
      </c>
      <c r="E133" s="223" t="s">
        <v>21</v>
      </c>
      <c r="F133" s="224" t="s">
        <v>1993</v>
      </c>
      <c r="G133" s="222"/>
      <c r="H133" s="225" t="s">
        <v>21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207</v>
      </c>
      <c r="AU133" s="231" t="s">
        <v>79</v>
      </c>
      <c r="AV133" s="12" t="s">
        <v>77</v>
      </c>
      <c r="AW133" s="12" t="s">
        <v>33</v>
      </c>
      <c r="AX133" s="12" t="s">
        <v>70</v>
      </c>
      <c r="AY133" s="231" t="s">
        <v>195</v>
      </c>
    </row>
    <row r="134" spans="2:51" s="13" customFormat="1" ht="13.5">
      <c r="B134" s="232"/>
      <c r="C134" s="233"/>
      <c r="D134" s="218" t="s">
        <v>207</v>
      </c>
      <c r="E134" s="234" t="s">
        <v>21</v>
      </c>
      <c r="F134" s="235" t="s">
        <v>1994</v>
      </c>
      <c r="G134" s="233"/>
      <c r="H134" s="236">
        <v>0.68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207</v>
      </c>
      <c r="AU134" s="242" t="s">
        <v>79</v>
      </c>
      <c r="AV134" s="13" t="s">
        <v>79</v>
      </c>
      <c r="AW134" s="13" t="s">
        <v>33</v>
      </c>
      <c r="AX134" s="13" t="s">
        <v>70</v>
      </c>
      <c r="AY134" s="242" t="s">
        <v>195</v>
      </c>
    </row>
    <row r="135" spans="2:51" s="13" customFormat="1" ht="13.5">
      <c r="B135" s="232"/>
      <c r="C135" s="233"/>
      <c r="D135" s="218" t="s">
        <v>207</v>
      </c>
      <c r="E135" s="234" t="s">
        <v>21</v>
      </c>
      <c r="F135" s="235" t="s">
        <v>1995</v>
      </c>
      <c r="G135" s="233"/>
      <c r="H135" s="236">
        <v>0.145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207</v>
      </c>
      <c r="AU135" s="242" t="s">
        <v>79</v>
      </c>
      <c r="AV135" s="13" t="s">
        <v>79</v>
      </c>
      <c r="AW135" s="13" t="s">
        <v>33</v>
      </c>
      <c r="AX135" s="13" t="s">
        <v>70</v>
      </c>
      <c r="AY135" s="242" t="s">
        <v>195</v>
      </c>
    </row>
    <row r="136" spans="2:51" s="14" customFormat="1" ht="13.5">
      <c r="B136" s="243"/>
      <c r="C136" s="244"/>
      <c r="D136" s="245" t="s">
        <v>207</v>
      </c>
      <c r="E136" s="246" t="s">
        <v>21</v>
      </c>
      <c r="F136" s="247" t="s">
        <v>211</v>
      </c>
      <c r="G136" s="244"/>
      <c r="H136" s="248">
        <v>0.825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207</v>
      </c>
      <c r="AU136" s="254" t="s">
        <v>79</v>
      </c>
      <c r="AV136" s="14" t="s">
        <v>203</v>
      </c>
      <c r="AW136" s="14" t="s">
        <v>33</v>
      </c>
      <c r="AX136" s="14" t="s">
        <v>77</v>
      </c>
      <c r="AY136" s="254" t="s">
        <v>195</v>
      </c>
    </row>
    <row r="137" spans="2:65" s="1" customFormat="1" ht="22.5" customHeight="1">
      <c r="B137" s="42"/>
      <c r="C137" s="206" t="s">
        <v>266</v>
      </c>
      <c r="D137" s="206" t="s">
        <v>198</v>
      </c>
      <c r="E137" s="207" t="s">
        <v>1996</v>
      </c>
      <c r="F137" s="208" t="s">
        <v>1997</v>
      </c>
      <c r="G137" s="209" t="s">
        <v>250</v>
      </c>
      <c r="H137" s="210">
        <v>2</v>
      </c>
      <c r="I137" s="211"/>
      <c r="J137" s="212">
        <f>ROUND(I137*H137,2)</f>
        <v>0</v>
      </c>
      <c r="K137" s="208" t="s">
        <v>202</v>
      </c>
      <c r="L137" s="62"/>
      <c r="M137" s="213" t="s">
        <v>21</v>
      </c>
      <c r="N137" s="214" t="s">
        <v>41</v>
      </c>
      <c r="O137" s="43"/>
      <c r="P137" s="215">
        <f>O137*H137</f>
        <v>0</v>
      </c>
      <c r="Q137" s="215">
        <v>0.00103</v>
      </c>
      <c r="R137" s="215">
        <f>Q137*H137</f>
        <v>0.00206</v>
      </c>
      <c r="S137" s="215">
        <v>0</v>
      </c>
      <c r="T137" s="216">
        <f>S137*H137</f>
        <v>0</v>
      </c>
      <c r="AR137" s="25" t="s">
        <v>203</v>
      </c>
      <c r="AT137" s="25" t="s">
        <v>198</v>
      </c>
      <c r="AU137" s="25" t="s">
        <v>79</v>
      </c>
      <c r="AY137" s="25" t="s">
        <v>195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77</v>
      </c>
      <c r="BK137" s="217">
        <f>ROUND(I137*H137,2)</f>
        <v>0</v>
      </c>
      <c r="BL137" s="25" t="s">
        <v>203</v>
      </c>
      <c r="BM137" s="25" t="s">
        <v>1998</v>
      </c>
    </row>
    <row r="138" spans="2:47" s="1" customFormat="1" ht="27">
      <c r="B138" s="42"/>
      <c r="C138" s="64"/>
      <c r="D138" s="218" t="s">
        <v>205</v>
      </c>
      <c r="E138" s="64"/>
      <c r="F138" s="219" t="s">
        <v>1999</v>
      </c>
      <c r="G138" s="64"/>
      <c r="H138" s="64"/>
      <c r="I138" s="174"/>
      <c r="J138" s="64"/>
      <c r="K138" s="64"/>
      <c r="L138" s="62"/>
      <c r="M138" s="220"/>
      <c r="N138" s="43"/>
      <c r="O138" s="43"/>
      <c r="P138" s="43"/>
      <c r="Q138" s="43"/>
      <c r="R138" s="43"/>
      <c r="S138" s="43"/>
      <c r="T138" s="79"/>
      <c r="AT138" s="25" t="s">
        <v>205</v>
      </c>
      <c r="AU138" s="25" t="s">
        <v>79</v>
      </c>
    </row>
    <row r="139" spans="2:51" s="13" customFormat="1" ht="13.5">
      <c r="B139" s="232"/>
      <c r="C139" s="233"/>
      <c r="D139" s="218" t="s">
        <v>207</v>
      </c>
      <c r="E139" s="234" t="s">
        <v>21</v>
      </c>
      <c r="F139" s="235" t="s">
        <v>2000</v>
      </c>
      <c r="G139" s="233"/>
      <c r="H139" s="236">
        <v>2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207</v>
      </c>
      <c r="AU139" s="242" t="s">
        <v>79</v>
      </c>
      <c r="AV139" s="13" t="s">
        <v>79</v>
      </c>
      <c r="AW139" s="13" t="s">
        <v>33</v>
      </c>
      <c r="AX139" s="13" t="s">
        <v>70</v>
      </c>
      <c r="AY139" s="242" t="s">
        <v>195</v>
      </c>
    </row>
    <row r="140" spans="2:51" s="14" customFormat="1" ht="13.5">
      <c r="B140" s="243"/>
      <c r="C140" s="244"/>
      <c r="D140" s="245" t="s">
        <v>207</v>
      </c>
      <c r="E140" s="246" t="s">
        <v>137</v>
      </c>
      <c r="F140" s="247" t="s">
        <v>211</v>
      </c>
      <c r="G140" s="244"/>
      <c r="H140" s="248">
        <v>2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207</v>
      </c>
      <c r="AU140" s="254" t="s">
        <v>79</v>
      </c>
      <c r="AV140" s="14" t="s">
        <v>203</v>
      </c>
      <c r="AW140" s="14" t="s">
        <v>33</v>
      </c>
      <c r="AX140" s="14" t="s">
        <v>77</v>
      </c>
      <c r="AY140" s="254" t="s">
        <v>195</v>
      </c>
    </row>
    <row r="141" spans="2:65" s="1" customFormat="1" ht="22.5" customHeight="1">
      <c r="B141" s="42"/>
      <c r="C141" s="206" t="s">
        <v>274</v>
      </c>
      <c r="D141" s="206" t="s">
        <v>198</v>
      </c>
      <c r="E141" s="207" t="s">
        <v>2001</v>
      </c>
      <c r="F141" s="208" t="s">
        <v>2002</v>
      </c>
      <c r="G141" s="209" t="s">
        <v>250</v>
      </c>
      <c r="H141" s="210">
        <v>2</v>
      </c>
      <c r="I141" s="211"/>
      <c r="J141" s="212">
        <f>ROUND(I141*H141,2)</f>
        <v>0</v>
      </c>
      <c r="K141" s="208" t="s">
        <v>202</v>
      </c>
      <c r="L141" s="62"/>
      <c r="M141" s="213" t="s">
        <v>21</v>
      </c>
      <c r="N141" s="214" t="s">
        <v>41</v>
      </c>
      <c r="O141" s="43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AR141" s="25" t="s">
        <v>203</v>
      </c>
      <c r="AT141" s="25" t="s">
        <v>198</v>
      </c>
      <c r="AU141" s="25" t="s">
        <v>79</v>
      </c>
      <c r="AY141" s="25" t="s">
        <v>195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25" t="s">
        <v>77</v>
      </c>
      <c r="BK141" s="217">
        <f>ROUND(I141*H141,2)</f>
        <v>0</v>
      </c>
      <c r="BL141" s="25" t="s">
        <v>203</v>
      </c>
      <c r="BM141" s="25" t="s">
        <v>2003</v>
      </c>
    </row>
    <row r="142" spans="2:47" s="1" customFormat="1" ht="27">
      <c r="B142" s="42"/>
      <c r="C142" s="64"/>
      <c r="D142" s="218" t="s">
        <v>205</v>
      </c>
      <c r="E142" s="64"/>
      <c r="F142" s="219" t="s">
        <v>2004</v>
      </c>
      <c r="G142" s="64"/>
      <c r="H142" s="64"/>
      <c r="I142" s="174"/>
      <c r="J142" s="64"/>
      <c r="K142" s="64"/>
      <c r="L142" s="62"/>
      <c r="M142" s="220"/>
      <c r="N142" s="43"/>
      <c r="O142" s="43"/>
      <c r="P142" s="43"/>
      <c r="Q142" s="43"/>
      <c r="R142" s="43"/>
      <c r="S142" s="43"/>
      <c r="T142" s="79"/>
      <c r="AT142" s="25" t="s">
        <v>205</v>
      </c>
      <c r="AU142" s="25" t="s">
        <v>79</v>
      </c>
    </row>
    <row r="143" spans="2:51" s="13" customFormat="1" ht="13.5">
      <c r="B143" s="232"/>
      <c r="C143" s="233"/>
      <c r="D143" s="245" t="s">
        <v>207</v>
      </c>
      <c r="E143" s="256" t="s">
        <v>21</v>
      </c>
      <c r="F143" s="257" t="s">
        <v>137</v>
      </c>
      <c r="G143" s="233"/>
      <c r="H143" s="258">
        <v>2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207</v>
      </c>
      <c r="AU143" s="242" t="s">
        <v>79</v>
      </c>
      <c r="AV143" s="13" t="s">
        <v>79</v>
      </c>
      <c r="AW143" s="13" t="s">
        <v>33</v>
      </c>
      <c r="AX143" s="13" t="s">
        <v>77</v>
      </c>
      <c r="AY143" s="242" t="s">
        <v>195</v>
      </c>
    </row>
    <row r="144" spans="2:65" s="1" customFormat="1" ht="22.5" customHeight="1">
      <c r="B144" s="42"/>
      <c r="C144" s="206" t="s">
        <v>283</v>
      </c>
      <c r="D144" s="206" t="s">
        <v>198</v>
      </c>
      <c r="E144" s="207" t="s">
        <v>2005</v>
      </c>
      <c r="F144" s="208" t="s">
        <v>2006</v>
      </c>
      <c r="G144" s="209" t="s">
        <v>201</v>
      </c>
      <c r="H144" s="210">
        <v>16.274</v>
      </c>
      <c r="I144" s="211"/>
      <c r="J144" s="212">
        <f>ROUND(I144*H144,2)</f>
        <v>0</v>
      </c>
      <c r="K144" s="208" t="s">
        <v>202</v>
      </c>
      <c r="L144" s="62"/>
      <c r="M144" s="213" t="s">
        <v>21</v>
      </c>
      <c r="N144" s="214" t="s">
        <v>41</v>
      </c>
      <c r="O144" s="43"/>
      <c r="P144" s="215">
        <f>O144*H144</f>
        <v>0</v>
      </c>
      <c r="Q144" s="215">
        <v>2.45329</v>
      </c>
      <c r="R144" s="215">
        <f>Q144*H144</f>
        <v>39.92484146</v>
      </c>
      <c r="S144" s="215">
        <v>0</v>
      </c>
      <c r="T144" s="216">
        <f>S144*H144</f>
        <v>0</v>
      </c>
      <c r="AR144" s="25" t="s">
        <v>203</v>
      </c>
      <c r="AT144" s="25" t="s">
        <v>198</v>
      </c>
      <c r="AU144" s="25" t="s">
        <v>79</v>
      </c>
      <c r="AY144" s="25" t="s">
        <v>195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5" t="s">
        <v>77</v>
      </c>
      <c r="BK144" s="217">
        <f>ROUND(I144*H144,2)</f>
        <v>0</v>
      </c>
      <c r="BL144" s="25" t="s">
        <v>203</v>
      </c>
      <c r="BM144" s="25" t="s">
        <v>2007</v>
      </c>
    </row>
    <row r="145" spans="2:47" s="1" customFormat="1" ht="27">
      <c r="B145" s="42"/>
      <c r="C145" s="64"/>
      <c r="D145" s="218" t="s">
        <v>205</v>
      </c>
      <c r="E145" s="64"/>
      <c r="F145" s="219" t="s">
        <v>2008</v>
      </c>
      <c r="G145" s="64"/>
      <c r="H145" s="64"/>
      <c r="I145" s="174"/>
      <c r="J145" s="64"/>
      <c r="K145" s="64"/>
      <c r="L145" s="62"/>
      <c r="M145" s="220"/>
      <c r="N145" s="43"/>
      <c r="O145" s="43"/>
      <c r="P145" s="43"/>
      <c r="Q145" s="43"/>
      <c r="R145" s="43"/>
      <c r="S145" s="43"/>
      <c r="T145" s="79"/>
      <c r="AT145" s="25" t="s">
        <v>205</v>
      </c>
      <c r="AU145" s="25" t="s">
        <v>79</v>
      </c>
    </row>
    <row r="146" spans="2:51" s="12" customFormat="1" ht="13.5">
      <c r="B146" s="221"/>
      <c r="C146" s="222"/>
      <c r="D146" s="218" t="s">
        <v>207</v>
      </c>
      <c r="E146" s="223" t="s">
        <v>21</v>
      </c>
      <c r="F146" s="224" t="s">
        <v>1993</v>
      </c>
      <c r="G146" s="222"/>
      <c r="H146" s="225" t="s">
        <v>21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207</v>
      </c>
      <c r="AU146" s="231" t="s">
        <v>79</v>
      </c>
      <c r="AV146" s="12" t="s">
        <v>77</v>
      </c>
      <c r="AW146" s="12" t="s">
        <v>33</v>
      </c>
      <c r="AX146" s="12" t="s">
        <v>70</v>
      </c>
      <c r="AY146" s="231" t="s">
        <v>195</v>
      </c>
    </row>
    <row r="147" spans="2:51" s="13" customFormat="1" ht="13.5">
      <c r="B147" s="232"/>
      <c r="C147" s="233"/>
      <c r="D147" s="218" t="s">
        <v>207</v>
      </c>
      <c r="E147" s="234" t="s">
        <v>21</v>
      </c>
      <c r="F147" s="235" t="s">
        <v>2009</v>
      </c>
      <c r="G147" s="233"/>
      <c r="H147" s="236">
        <v>6.922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207</v>
      </c>
      <c r="AU147" s="242" t="s">
        <v>79</v>
      </c>
      <c r="AV147" s="13" t="s">
        <v>79</v>
      </c>
      <c r="AW147" s="13" t="s">
        <v>33</v>
      </c>
      <c r="AX147" s="13" t="s">
        <v>70</v>
      </c>
      <c r="AY147" s="242" t="s">
        <v>195</v>
      </c>
    </row>
    <row r="148" spans="2:51" s="13" customFormat="1" ht="13.5">
      <c r="B148" s="232"/>
      <c r="C148" s="233"/>
      <c r="D148" s="218" t="s">
        <v>207</v>
      </c>
      <c r="E148" s="234" t="s">
        <v>21</v>
      </c>
      <c r="F148" s="235" t="s">
        <v>2010</v>
      </c>
      <c r="G148" s="233"/>
      <c r="H148" s="236">
        <v>9.352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207</v>
      </c>
      <c r="AU148" s="242" t="s">
        <v>79</v>
      </c>
      <c r="AV148" s="13" t="s">
        <v>79</v>
      </c>
      <c r="AW148" s="13" t="s">
        <v>33</v>
      </c>
      <c r="AX148" s="13" t="s">
        <v>70</v>
      </c>
      <c r="AY148" s="242" t="s">
        <v>195</v>
      </c>
    </row>
    <row r="149" spans="2:51" s="14" customFormat="1" ht="13.5">
      <c r="B149" s="243"/>
      <c r="C149" s="244"/>
      <c r="D149" s="245" t="s">
        <v>207</v>
      </c>
      <c r="E149" s="246" t="s">
        <v>21</v>
      </c>
      <c r="F149" s="247" t="s">
        <v>211</v>
      </c>
      <c r="G149" s="244"/>
      <c r="H149" s="248">
        <v>16.274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207</v>
      </c>
      <c r="AU149" s="254" t="s">
        <v>79</v>
      </c>
      <c r="AV149" s="14" t="s">
        <v>203</v>
      </c>
      <c r="AW149" s="14" t="s">
        <v>33</v>
      </c>
      <c r="AX149" s="14" t="s">
        <v>77</v>
      </c>
      <c r="AY149" s="254" t="s">
        <v>195</v>
      </c>
    </row>
    <row r="150" spans="2:65" s="1" customFormat="1" ht="22.5" customHeight="1">
      <c r="B150" s="42"/>
      <c r="C150" s="206" t="s">
        <v>289</v>
      </c>
      <c r="D150" s="206" t="s">
        <v>198</v>
      </c>
      <c r="E150" s="207" t="s">
        <v>2011</v>
      </c>
      <c r="F150" s="208" t="s">
        <v>2012</v>
      </c>
      <c r="G150" s="209" t="s">
        <v>250</v>
      </c>
      <c r="H150" s="210">
        <v>31.84</v>
      </c>
      <c r="I150" s="211"/>
      <c r="J150" s="212">
        <f>ROUND(I150*H150,2)</f>
        <v>0</v>
      </c>
      <c r="K150" s="208" t="s">
        <v>202</v>
      </c>
      <c r="L150" s="62"/>
      <c r="M150" s="213" t="s">
        <v>21</v>
      </c>
      <c r="N150" s="214" t="s">
        <v>41</v>
      </c>
      <c r="O150" s="43"/>
      <c r="P150" s="215">
        <f>O150*H150</f>
        <v>0</v>
      </c>
      <c r="Q150" s="215">
        <v>0.00103</v>
      </c>
      <c r="R150" s="215">
        <f>Q150*H150</f>
        <v>0.032795200000000004</v>
      </c>
      <c r="S150" s="215">
        <v>0</v>
      </c>
      <c r="T150" s="216">
        <f>S150*H150</f>
        <v>0</v>
      </c>
      <c r="AR150" s="25" t="s">
        <v>203</v>
      </c>
      <c r="AT150" s="25" t="s">
        <v>198</v>
      </c>
      <c r="AU150" s="25" t="s">
        <v>79</v>
      </c>
      <c r="AY150" s="25" t="s">
        <v>195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25" t="s">
        <v>77</v>
      </c>
      <c r="BK150" s="217">
        <f>ROUND(I150*H150,2)</f>
        <v>0</v>
      </c>
      <c r="BL150" s="25" t="s">
        <v>203</v>
      </c>
      <c r="BM150" s="25" t="s">
        <v>2013</v>
      </c>
    </row>
    <row r="151" spans="2:47" s="1" customFormat="1" ht="27">
      <c r="B151" s="42"/>
      <c r="C151" s="64"/>
      <c r="D151" s="218" t="s">
        <v>205</v>
      </c>
      <c r="E151" s="64"/>
      <c r="F151" s="219" t="s">
        <v>2014</v>
      </c>
      <c r="G151" s="64"/>
      <c r="H151" s="64"/>
      <c r="I151" s="174"/>
      <c r="J151" s="64"/>
      <c r="K151" s="64"/>
      <c r="L151" s="62"/>
      <c r="M151" s="220"/>
      <c r="N151" s="43"/>
      <c r="O151" s="43"/>
      <c r="P151" s="43"/>
      <c r="Q151" s="43"/>
      <c r="R151" s="43"/>
      <c r="S151" s="43"/>
      <c r="T151" s="79"/>
      <c r="AT151" s="25" t="s">
        <v>205</v>
      </c>
      <c r="AU151" s="25" t="s">
        <v>79</v>
      </c>
    </row>
    <row r="152" spans="2:51" s="13" customFormat="1" ht="13.5">
      <c r="B152" s="232"/>
      <c r="C152" s="233"/>
      <c r="D152" s="245" t="s">
        <v>207</v>
      </c>
      <c r="E152" s="256" t="s">
        <v>805</v>
      </c>
      <c r="F152" s="257" t="s">
        <v>2015</v>
      </c>
      <c r="G152" s="233"/>
      <c r="H152" s="258">
        <v>31.84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207</v>
      </c>
      <c r="AU152" s="242" t="s">
        <v>79</v>
      </c>
      <c r="AV152" s="13" t="s">
        <v>79</v>
      </c>
      <c r="AW152" s="13" t="s">
        <v>33</v>
      </c>
      <c r="AX152" s="13" t="s">
        <v>77</v>
      </c>
      <c r="AY152" s="242" t="s">
        <v>195</v>
      </c>
    </row>
    <row r="153" spans="2:65" s="1" customFormat="1" ht="22.5" customHeight="1">
      <c r="B153" s="42"/>
      <c r="C153" s="206" t="s">
        <v>10</v>
      </c>
      <c r="D153" s="206" t="s">
        <v>198</v>
      </c>
      <c r="E153" s="207" t="s">
        <v>2016</v>
      </c>
      <c r="F153" s="208" t="s">
        <v>2017</v>
      </c>
      <c r="G153" s="209" t="s">
        <v>250</v>
      </c>
      <c r="H153" s="210">
        <v>31.84</v>
      </c>
      <c r="I153" s="211"/>
      <c r="J153" s="212">
        <f>ROUND(I153*H153,2)</f>
        <v>0</v>
      </c>
      <c r="K153" s="208" t="s">
        <v>202</v>
      </c>
      <c r="L153" s="62"/>
      <c r="M153" s="213" t="s">
        <v>21</v>
      </c>
      <c r="N153" s="214" t="s">
        <v>41</v>
      </c>
      <c r="O153" s="43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AR153" s="25" t="s">
        <v>203</v>
      </c>
      <c r="AT153" s="25" t="s">
        <v>198</v>
      </c>
      <c r="AU153" s="25" t="s">
        <v>79</v>
      </c>
      <c r="AY153" s="25" t="s">
        <v>195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25" t="s">
        <v>77</v>
      </c>
      <c r="BK153" s="217">
        <f>ROUND(I153*H153,2)</f>
        <v>0</v>
      </c>
      <c r="BL153" s="25" t="s">
        <v>203</v>
      </c>
      <c r="BM153" s="25" t="s">
        <v>2018</v>
      </c>
    </row>
    <row r="154" spans="2:47" s="1" customFormat="1" ht="27">
      <c r="B154" s="42"/>
      <c r="C154" s="64"/>
      <c r="D154" s="218" t="s">
        <v>205</v>
      </c>
      <c r="E154" s="64"/>
      <c r="F154" s="219" t="s">
        <v>2019</v>
      </c>
      <c r="G154" s="64"/>
      <c r="H154" s="64"/>
      <c r="I154" s="174"/>
      <c r="J154" s="64"/>
      <c r="K154" s="64"/>
      <c r="L154" s="62"/>
      <c r="M154" s="220"/>
      <c r="N154" s="43"/>
      <c r="O154" s="43"/>
      <c r="P154" s="43"/>
      <c r="Q154" s="43"/>
      <c r="R154" s="43"/>
      <c r="S154" s="43"/>
      <c r="T154" s="79"/>
      <c r="AT154" s="25" t="s">
        <v>205</v>
      </c>
      <c r="AU154" s="25" t="s">
        <v>79</v>
      </c>
    </row>
    <row r="155" spans="2:51" s="13" customFormat="1" ht="13.5">
      <c r="B155" s="232"/>
      <c r="C155" s="233"/>
      <c r="D155" s="245" t="s">
        <v>207</v>
      </c>
      <c r="E155" s="256" t="s">
        <v>21</v>
      </c>
      <c r="F155" s="257" t="s">
        <v>805</v>
      </c>
      <c r="G155" s="233"/>
      <c r="H155" s="258">
        <v>31.84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207</v>
      </c>
      <c r="AU155" s="242" t="s">
        <v>79</v>
      </c>
      <c r="AV155" s="13" t="s">
        <v>79</v>
      </c>
      <c r="AW155" s="13" t="s">
        <v>33</v>
      </c>
      <c r="AX155" s="13" t="s">
        <v>77</v>
      </c>
      <c r="AY155" s="242" t="s">
        <v>195</v>
      </c>
    </row>
    <row r="156" spans="2:65" s="1" customFormat="1" ht="22.5" customHeight="1">
      <c r="B156" s="42"/>
      <c r="C156" s="206" t="s">
        <v>301</v>
      </c>
      <c r="D156" s="206" t="s">
        <v>198</v>
      </c>
      <c r="E156" s="207" t="s">
        <v>2020</v>
      </c>
      <c r="F156" s="208" t="s">
        <v>2021</v>
      </c>
      <c r="G156" s="209" t="s">
        <v>223</v>
      </c>
      <c r="H156" s="210">
        <v>0.75</v>
      </c>
      <c r="I156" s="211"/>
      <c r="J156" s="212">
        <f>ROUND(I156*H156,2)</f>
        <v>0</v>
      </c>
      <c r="K156" s="208" t="s">
        <v>202</v>
      </c>
      <c r="L156" s="62"/>
      <c r="M156" s="213" t="s">
        <v>21</v>
      </c>
      <c r="N156" s="214" t="s">
        <v>41</v>
      </c>
      <c r="O156" s="43"/>
      <c r="P156" s="215">
        <f>O156*H156</f>
        <v>0</v>
      </c>
      <c r="Q156" s="215">
        <v>1.06017</v>
      </c>
      <c r="R156" s="215">
        <f>Q156*H156</f>
        <v>0.7951275</v>
      </c>
      <c r="S156" s="215">
        <v>0</v>
      </c>
      <c r="T156" s="216">
        <f>S156*H156</f>
        <v>0</v>
      </c>
      <c r="AR156" s="25" t="s">
        <v>203</v>
      </c>
      <c r="AT156" s="25" t="s">
        <v>198</v>
      </c>
      <c r="AU156" s="25" t="s">
        <v>79</v>
      </c>
      <c r="AY156" s="25" t="s">
        <v>195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77</v>
      </c>
      <c r="BK156" s="217">
        <f>ROUND(I156*H156,2)</f>
        <v>0</v>
      </c>
      <c r="BL156" s="25" t="s">
        <v>203</v>
      </c>
      <c r="BM156" s="25" t="s">
        <v>2022</v>
      </c>
    </row>
    <row r="157" spans="2:47" s="1" customFormat="1" ht="13.5">
      <c r="B157" s="42"/>
      <c r="C157" s="64"/>
      <c r="D157" s="245" t="s">
        <v>205</v>
      </c>
      <c r="E157" s="64"/>
      <c r="F157" s="255" t="s">
        <v>2023</v>
      </c>
      <c r="G157" s="64"/>
      <c r="H157" s="64"/>
      <c r="I157" s="174"/>
      <c r="J157" s="64"/>
      <c r="K157" s="64"/>
      <c r="L157" s="62"/>
      <c r="M157" s="220"/>
      <c r="N157" s="43"/>
      <c r="O157" s="43"/>
      <c r="P157" s="43"/>
      <c r="Q157" s="43"/>
      <c r="R157" s="43"/>
      <c r="S157" s="43"/>
      <c r="T157" s="79"/>
      <c r="AT157" s="25" t="s">
        <v>205</v>
      </c>
      <c r="AU157" s="25" t="s">
        <v>79</v>
      </c>
    </row>
    <row r="158" spans="2:65" s="1" customFormat="1" ht="22.5" customHeight="1">
      <c r="B158" s="42"/>
      <c r="C158" s="206" t="s">
        <v>306</v>
      </c>
      <c r="D158" s="206" t="s">
        <v>198</v>
      </c>
      <c r="E158" s="207" t="s">
        <v>2024</v>
      </c>
      <c r="F158" s="208" t="s">
        <v>2025</v>
      </c>
      <c r="G158" s="209" t="s">
        <v>223</v>
      </c>
      <c r="H158" s="210">
        <v>0.054</v>
      </c>
      <c r="I158" s="211"/>
      <c r="J158" s="212">
        <f>ROUND(I158*H158,2)</f>
        <v>0</v>
      </c>
      <c r="K158" s="208" t="s">
        <v>202</v>
      </c>
      <c r="L158" s="62"/>
      <c r="M158" s="213" t="s">
        <v>21</v>
      </c>
      <c r="N158" s="214" t="s">
        <v>41</v>
      </c>
      <c r="O158" s="43"/>
      <c r="P158" s="215">
        <f>O158*H158</f>
        <v>0</v>
      </c>
      <c r="Q158" s="215">
        <v>1.05306</v>
      </c>
      <c r="R158" s="215">
        <f>Q158*H158</f>
        <v>0.056865240000000004</v>
      </c>
      <c r="S158" s="215">
        <v>0</v>
      </c>
      <c r="T158" s="216">
        <f>S158*H158</f>
        <v>0</v>
      </c>
      <c r="AR158" s="25" t="s">
        <v>203</v>
      </c>
      <c r="AT158" s="25" t="s">
        <v>198</v>
      </c>
      <c r="AU158" s="25" t="s">
        <v>79</v>
      </c>
      <c r="AY158" s="25" t="s">
        <v>195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25" t="s">
        <v>77</v>
      </c>
      <c r="BK158" s="217">
        <f>ROUND(I158*H158,2)</f>
        <v>0</v>
      </c>
      <c r="BL158" s="25" t="s">
        <v>203</v>
      </c>
      <c r="BM158" s="25" t="s">
        <v>2026</v>
      </c>
    </row>
    <row r="159" spans="2:47" s="1" customFormat="1" ht="13.5">
      <c r="B159" s="42"/>
      <c r="C159" s="64"/>
      <c r="D159" s="245" t="s">
        <v>205</v>
      </c>
      <c r="E159" s="64"/>
      <c r="F159" s="255" t="s">
        <v>2027</v>
      </c>
      <c r="G159" s="64"/>
      <c r="H159" s="64"/>
      <c r="I159" s="174"/>
      <c r="J159" s="64"/>
      <c r="K159" s="64"/>
      <c r="L159" s="62"/>
      <c r="M159" s="220"/>
      <c r="N159" s="43"/>
      <c r="O159" s="43"/>
      <c r="P159" s="43"/>
      <c r="Q159" s="43"/>
      <c r="R159" s="43"/>
      <c r="S159" s="43"/>
      <c r="T159" s="79"/>
      <c r="AT159" s="25" t="s">
        <v>205</v>
      </c>
      <c r="AU159" s="25" t="s">
        <v>79</v>
      </c>
    </row>
    <row r="160" spans="2:65" s="1" customFormat="1" ht="22.5" customHeight="1">
      <c r="B160" s="42"/>
      <c r="C160" s="206" t="s">
        <v>313</v>
      </c>
      <c r="D160" s="206" t="s">
        <v>198</v>
      </c>
      <c r="E160" s="207" t="s">
        <v>2028</v>
      </c>
      <c r="F160" s="208" t="s">
        <v>2029</v>
      </c>
      <c r="G160" s="209" t="s">
        <v>201</v>
      </c>
      <c r="H160" s="210">
        <v>2.89</v>
      </c>
      <c r="I160" s="211"/>
      <c r="J160" s="212">
        <f>ROUND(I160*H160,2)</f>
        <v>0</v>
      </c>
      <c r="K160" s="208" t="s">
        <v>202</v>
      </c>
      <c r="L160" s="62"/>
      <c r="M160" s="213" t="s">
        <v>21</v>
      </c>
      <c r="N160" s="214" t="s">
        <v>41</v>
      </c>
      <c r="O160" s="43"/>
      <c r="P160" s="215">
        <f>O160*H160</f>
        <v>0</v>
      </c>
      <c r="Q160" s="215">
        <v>2.45329</v>
      </c>
      <c r="R160" s="215">
        <f>Q160*H160</f>
        <v>7.0900081</v>
      </c>
      <c r="S160" s="215">
        <v>0</v>
      </c>
      <c r="T160" s="216">
        <f>S160*H160</f>
        <v>0</v>
      </c>
      <c r="AR160" s="25" t="s">
        <v>203</v>
      </c>
      <c r="AT160" s="25" t="s">
        <v>198</v>
      </c>
      <c r="AU160" s="25" t="s">
        <v>79</v>
      </c>
      <c r="AY160" s="25" t="s">
        <v>195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25" t="s">
        <v>77</v>
      </c>
      <c r="BK160" s="217">
        <f>ROUND(I160*H160,2)</f>
        <v>0</v>
      </c>
      <c r="BL160" s="25" t="s">
        <v>203</v>
      </c>
      <c r="BM160" s="25" t="s">
        <v>2030</v>
      </c>
    </row>
    <row r="161" spans="2:47" s="1" customFormat="1" ht="27">
      <c r="B161" s="42"/>
      <c r="C161" s="64"/>
      <c r="D161" s="218" t="s">
        <v>205</v>
      </c>
      <c r="E161" s="64"/>
      <c r="F161" s="219" t="s">
        <v>2031</v>
      </c>
      <c r="G161" s="64"/>
      <c r="H161" s="64"/>
      <c r="I161" s="174"/>
      <c r="J161" s="64"/>
      <c r="K161" s="64"/>
      <c r="L161" s="62"/>
      <c r="M161" s="220"/>
      <c r="N161" s="43"/>
      <c r="O161" s="43"/>
      <c r="P161" s="43"/>
      <c r="Q161" s="43"/>
      <c r="R161" s="43"/>
      <c r="S161" s="43"/>
      <c r="T161" s="79"/>
      <c r="AT161" s="25" t="s">
        <v>205</v>
      </c>
      <c r="AU161" s="25" t="s">
        <v>79</v>
      </c>
    </row>
    <row r="162" spans="2:51" s="12" customFormat="1" ht="13.5">
      <c r="B162" s="221"/>
      <c r="C162" s="222"/>
      <c r="D162" s="218" t="s">
        <v>207</v>
      </c>
      <c r="E162" s="223" t="s">
        <v>21</v>
      </c>
      <c r="F162" s="224" t="s">
        <v>1993</v>
      </c>
      <c r="G162" s="222"/>
      <c r="H162" s="225" t="s">
        <v>21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207</v>
      </c>
      <c r="AU162" s="231" t="s">
        <v>79</v>
      </c>
      <c r="AV162" s="12" t="s">
        <v>77</v>
      </c>
      <c r="AW162" s="12" t="s">
        <v>33</v>
      </c>
      <c r="AX162" s="12" t="s">
        <v>70</v>
      </c>
      <c r="AY162" s="231" t="s">
        <v>195</v>
      </c>
    </row>
    <row r="163" spans="2:51" s="13" customFormat="1" ht="13.5">
      <c r="B163" s="232"/>
      <c r="C163" s="233"/>
      <c r="D163" s="245" t="s">
        <v>207</v>
      </c>
      <c r="E163" s="256" t="s">
        <v>21</v>
      </c>
      <c r="F163" s="257" t="s">
        <v>2032</v>
      </c>
      <c r="G163" s="233"/>
      <c r="H163" s="258">
        <v>2.89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207</v>
      </c>
      <c r="AU163" s="242" t="s">
        <v>79</v>
      </c>
      <c r="AV163" s="13" t="s">
        <v>79</v>
      </c>
      <c r="AW163" s="13" t="s">
        <v>33</v>
      </c>
      <c r="AX163" s="13" t="s">
        <v>77</v>
      </c>
      <c r="AY163" s="242" t="s">
        <v>195</v>
      </c>
    </row>
    <row r="164" spans="2:65" s="1" customFormat="1" ht="22.5" customHeight="1">
      <c r="B164" s="42"/>
      <c r="C164" s="206" t="s">
        <v>324</v>
      </c>
      <c r="D164" s="206" t="s">
        <v>198</v>
      </c>
      <c r="E164" s="207" t="s">
        <v>2033</v>
      </c>
      <c r="F164" s="208" t="s">
        <v>2034</v>
      </c>
      <c r="G164" s="209" t="s">
        <v>250</v>
      </c>
      <c r="H164" s="210">
        <v>6.8</v>
      </c>
      <c r="I164" s="211"/>
      <c r="J164" s="212">
        <f>ROUND(I164*H164,2)</f>
        <v>0</v>
      </c>
      <c r="K164" s="208" t="s">
        <v>202</v>
      </c>
      <c r="L164" s="62"/>
      <c r="M164" s="213" t="s">
        <v>21</v>
      </c>
      <c r="N164" s="214" t="s">
        <v>41</v>
      </c>
      <c r="O164" s="43"/>
      <c r="P164" s="215">
        <f>O164*H164</f>
        <v>0</v>
      </c>
      <c r="Q164" s="215">
        <v>0.00103</v>
      </c>
      <c r="R164" s="215">
        <f>Q164*H164</f>
        <v>0.007004000000000001</v>
      </c>
      <c r="S164" s="215">
        <v>0</v>
      </c>
      <c r="T164" s="216">
        <f>S164*H164</f>
        <v>0</v>
      </c>
      <c r="AR164" s="25" t="s">
        <v>203</v>
      </c>
      <c r="AT164" s="25" t="s">
        <v>198</v>
      </c>
      <c r="AU164" s="25" t="s">
        <v>79</v>
      </c>
      <c r="AY164" s="25" t="s">
        <v>195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25" t="s">
        <v>77</v>
      </c>
      <c r="BK164" s="217">
        <f>ROUND(I164*H164,2)</f>
        <v>0</v>
      </c>
      <c r="BL164" s="25" t="s">
        <v>203</v>
      </c>
      <c r="BM164" s="25" t="s">
        <v>2035</v>
      </c>
    </row>
    <row r="165" spans="2:47" s="1" customFormat="1" ht="27">
      <c r="B165" s="42"/>
      <c r="C165" s="64"/>
      <c r="D165" s="218" t="s">
        <v>205</v>
      </c>
      <c r="E165" s="64"/>
      <c r="F165" s="219" t="s">
        <v>2036</v>
      </c>
      <c r="G165" s="64"/>
      <c r="H165" s="64"/>
      <c r="I165" s="174"/>
      <c r="J165" s="64"/>
      <c r="K165" s="64"/>
      <c r="L165" s="62"/>
      <c r="M165" s="220"/>
      <c r="N165" s="43"/>
      <c r="O165" s="43"/>
      <c r="P165" s="43"/>
      <c r="Q165" s="43"/>
      <c r="R165" s="43"/>
      <c r="S165" s="43"/>
      <c r="T165" s="79"/>
      <c r="AT165" s="25" t="s">
        <v>205</v>
      </c>
      <c r="AU165" s="25" t="s">
        <v>79</v>
      </c>
    </row>
    <row r="166" spans="2:51" s="13" customFormat="1" ht="13.5">
      <c r="B166" s="232"/>
      <c r="C166" s="233"/>
      <c r="D166" s="245" t="s">
        <v>207</v>
      </c>
      <c r="E166" s="256" t="s">
        <v>1917</v>
      </c>
      <c r="F166" s="257" t="s">
        <v>2037</v>
      </c>
      <c r="G166" s="233"/>
      <c r="H166" s="258">
        <v>6.8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207</v>
      </c>
      <c r="AU166" s="242" t="s">
        <v>79</v>
      </c>
      <c r="AV166" s="13" t="s">
        <v>79</v>
      </c>
      <c r="AW166" s="13" t="s">
        <v>33</v>
      </c>
      <c r="AX166" s="13" t="s">
        <v>77</v>
      </c>
      <c r="AY166" s="242" t="s">
        <v>195</v>
      </c>
    </row>
    <row r="167" spans="2:65" s="1" customFormat="1" ht="22.5" customHeight="1">
      <c r="B167" s="42"/>
      <c r="C167" s="206" t="s">
        <v>330</v>
      </c>
      <c r="D167" s="206" t="s">
        <v>198</v>
      </c>
      <c r="E167" s="207" t="s">
        <v>2038</v>
      </c>
      <c r="F167" s="208" t="s">
        <v>2039</v>
      </c>
      <c r="G167" s="209" t="s">
        <v>250</v>
      </c>
      <c r="H167" s="210">
        <v>6.8</v>
      </c>
      <c r="I167" s="211"/>
      <c r="J167" s="212">
        <f>ROUND(I167*H167,2)</f>
        <v>0</v>
      </c>
      <c r="K167" s="208" t="s">
        <v>202</v>
      </c>
      <c r="L167" s="62"/>
      <c r="M167" s="213" t="s">
        <v>21</v>
      </c>
      <c r="N167" s="214" t="s">
        <v>41</v>
      </c>
      <c r="O167" s="43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AR167" s="25" t="s">
        <v>203</v>
      </c>
      <c r="AT167" s="25" t="s">
        <v>198</v>
      </c>
      <c r="AU167" s="25" t="s">
        <v>79</v>
      </c>
      <c r="AY167" s="25" t="s">
        <v>195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25" t="s">
        <v>77</v>
      </c>
      <c r="BK167" s="217">
        <f>ROUND(I167*H167,2)</f>
        <v>0</v>
      </c>
      <c r="BL167" s="25" t="s">
        <v>203</v>
      </c>
      <c r="BM167" s="25" t="s">
        <v>2040</v>
      </c>
    </row>
    <row r="168" spans="2:47" s="1" customFormat="1" ht="27">
      <c r="B168" s="42"/>
      <c r="C168" s="64"/>
      <c r="D168" s="218" t="s">
        <v>205</v>
      </c>
      <c r="E168" s="64"/>
      <c r="F168" s="219" t="s">
        <v>2041</v>
      </c>
      <c r="G168" s="64"/>
      <c r="H168" s="64"/>
      <c r="I168" s="174"/>
      <c r="J168" s="64"/>
      <c r="K168" s="64"/>
      <c r="L168" s="62"/>
      <c r="M168" s="220"/>
      <c r="N168" s="43"/>
      <c r="O168" s="43"/>
      <c r="P168" s="43"/>
      <c r="Q168" s="43"/>
      <c r="R168" s="43"/>
      <c r="S168" s="43"/>
      <c r="T168" s="79"/>
      <c r="AT168" s="25" t="s">
        <v>205</v>
      </c>
      <c r="AU168" s="25" t="s">
        <v>79</v>
      </c>
    </row>
    <row r="169" spans="2:51" s="13" customFormat="1" ht="13.5">
      <c r="B169" s="232"/>
      <c r="C169" s="233"/>
      <c r="D169" s="245" t="s">
        <v>207</v>
      </c>
      <c r="E169" s="256" t="s">
        <v>21</v>
      </c>
      <c r="F169" s="257" t="s">
        <v>1917</v>
      </c>
      <c r="G169" s="233"/>
      <c r="H169" s="258">
        <v>6.8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207</v>
      </c>
      <c r="AU169" s="242" t="s">
        <v>79</v>
      </c>
      <c r="AV169" s="13" t="s">
        <v>79</v>
      </c>
      <c r="AW169" s="13" t="s">
        <v>33</v>
      </c>
      <c r="AX169" s="13" t="s">
        <v>77</v>
      </c>
      <c r="AY169" s="242" t="s">
        <v>195</v>
      </c>
    </row>
    <row r="170" spans="2:65" s="1" customFormat="1" ht="22.5" customHeight="1">
      <c r="B170" s="42"/>
      <c r="C170" s="206" t="s">
        <v>9</v>
      </c>
      <c r="D170" s="206" t="s">
        <v>198</v>
      </c>
      <c r="E170" s="207" t="s">
        <v>2042</v>
      </c>
      <c r="F170" s="208" t="s">
        <v>2043</v>
      </c>
      <c r="G170" s="209" t="s">
        <v>223</v>
      </c>
      <c r="H170" s="210">
        <v>0.1</v>
      </c>
      <c r="I170" s="211"/>
      <c r="J170" s="212">
        <f>ROUND(I170*H170,2)</f>
        <v>0</v>
      </c>
      <c r="K170" s="208" t="s">
        <v>202</v>
      </c>
      <c r="L170" s="62"/>
      <c r="M170" s="213" t="s">
        <v>21</v>
      </c>
      <c r="N170" s="214" t="s">
        <v>41</v>
      </c>
      <c r="O170" s="43"/>
      <c r="P170" s="215">
        <f>O170*H170</f>
        <v>0</v>
      </c>
      <c r="Q170" s="215">
        <v>1.06017</v>
      </c>
      <c r="R170" s="215">
        <f>Q170*H170</f>
        <v>0.10601700000000001</v>
      </c>
      <c r="S170" s="215">
        <v>0</v>
      </c>
      <c r="T170" s="216">
        <f>S170*H170</f>
        <v>0</v>
      </c>
      <c r="AR170" s="25" t="s">
        <v>203</v>
      </c>
      <c r="AT170" s="25" t="s">
        <v>198</v>
      </c>
      <c r="AU170" s="25" t="s">
        <v>79</v>
      </c>
      <c r="AY170" s="25" t="s">
        <v>195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25" t="s">
        <v>77</v>
      </c>
      <c r="BK170" s="217">
        <f>ROUND(I170*H170,2)</f>
        <v>0</v>
      </c>
      <c r="BL170" s="25" t="s">
        <v>203</v>
      </c>
      <c r="BM170" s="25" t="s">
        <v>2044</v>
      </c>
    </row>
    <row r="171" spans="2:47" s="1" customFormat="1" ht="13.5">
      <c r="B171" s="42"/>
      <c r="C171" s="64"/>
      <c r="D171" s="245" t="s">
        <v>205</v>
      </c>
      <c r="E171" s="64"/>
      <c r="F171" s="255" t="s">
        <v>2045</v>
      </c>
      <c r="G171" s="64"/>
      <c r="H171" s="64"/>
      <c r="I171" s="174"/>
      <c r="J171" s="64"/>
      <c r="K171" s="64"/>
      <c r="L171" s="62"/>
      <c r="M171" s="220"/>
      <c r="N171" s="43"/>
      <c r="O171" s="43"/>
      <c r="P171" s="43"/>
      <c r="Q171" s="43"/>
      <c r="R171" s="43"/>
      <c r="S171" s="43"/>
      <c r="T171" s="79"/>
      <c r="AT171" s="25" t="s">
        <v>205</v>
      </c>
      <c r="AU171" s="25" t="s">
        <v>79</v>
      </c>
    </row>
    <row r="172" spans="2:65" s="1" customFormat="1" ht="22.5" customHeight="1">
      <c r="B172" s="42"/>
      <c r="C172" s="206" t="s">
        <v>342</v>
      </c>
      <c r="D172" s="206" t="s">
        <v>198</v>
      </c>
      <c r="E172" s="207" t="s">
        <v>2046</v>
      </c>
      <c r="F172" s="208" t="s">
        <v>2047</v>
      </c>
      <c r="G172" s="209" t="s">
        <v>223</v>
      </c>
      <c r="H172" s="210">
        <v>0.06</v>
      </c>
      <c r="I172" s="211"/>
      <c r="J172" s="212">
        <f>ROUND(I172*H172,2)</f>
        <v>0</v>
      </c>
      <c r="K172" s="208" t="s">
        <v>202</v>
      </c>
      <c r="L172" s="62"/>
      <c r="M172" s="213" t="s">
        <v>21</v>
      </c>
      <c r="N172" s="214" t="s">
        <v>41</v>
      </c>
      <c r="O172" s="43"/>
      <c r="P172" s="215">
        <f>O172*H172</f>
        <v>0</v>
      </c>
      <c r="Q172" s="215">
        <v>1.05306</v>
      </c>
      <c r="R172" s="215">
        <f>Q172*H172</f>
        <v>0.0631836</v>
      </c>
      <c r="S172" s="215">
        <v>0</v>
      </c>
      <c r="T172" s="216">
        <f>S172*H172</f>
        <v>0</v>
      </c>
      <c r="AR172" s="25" t="s">
        <v>203</v>
      </c>
      <c r="AT172" s="25" t="s">
        <v>198</v>
      </c>
      <c r="AU172" s="25" t="s">
        <v>79</v>
      </c>
      <c r="AY172" s="25" t="s">
        <v>195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25" t="s">
        <v>77</v>
      </c>
      <c r="BK172" s="217">
        <f>ROUND(I172*H172,2)</f>
        <v>0</v>
      </c>
      <c r="BL172" s="25" t="s">
        <v>203</v>
      </c>
      <c r="BM172" s="25" t="s">
        <v>2048</v>
      </c>
    </row>
    <row r="173" spans="2:47" s="1" customFormat="1" ht="13.5">
      <c r="B173" s="42"/>
      <c r="C173" s="64"/>
      <c r="D173" s="218" t="s">
        <v>205</v>
      </c>
      <c r="E173" s="64"/>
      <c r="F173" s="219" t="s">
        <v>2049</v>
      </c>
      <c r="G173" s="64"/>
      <c r="H173" s="64"/>
      <c r="I173" s="174"/>
      <c r="J173" s="64"/>
      <c r="K173" s="64"/>
      <c r="L173" s="62"/>
      <c r="M173" s="220"/>
      <c r="N173" s="43"/>
      <c r="O173" s="43"/>
      <c r="P173" s="43"/>
      <c r="Q173" s="43"/>
      <c r="R173" s="43"/>
      <c r="S173" s="43"/>
      <c r="T173" s="79"/>
      <c r="AT173" s="25" t="s">
        <v>205</v>
      </c>
      <c r="AU173" s="25" t="s">
        <v>79</v>
      </c>
    </row>
    <row r="174" spans="2:63" s="11" customFormat="1" ht="29.85" customHeight="1">
      <c r="B174" s="189"/>
      <c r="C174" s="190"/>
      <c r="D174" s="203" t="s">
        <v>69</v>
      </c>
      <c r="E174" s="204" t="s">
        <v>196</v>
      </c>
      <c r="F174" s="204" t="s">
        <v>197</v>
      </c>
      <c r="G174" s="190"/>
      <c r="H174" s="190"/>
      <c r="I174" s="193"/>
      <c r="J174" s="205">
        <f>BK174</f>
        <v>0</v>
      </c>
      <c r="K174" s="190"/>
      <c r="L174" s="195"/>
      <c r="M174" s="196"/>
      <c r="N174" s="197"/>
      <c r="O174" s="197"/>
      <c r="P174" s="198">
        <f>SUM(P175:P204)</f>
        <v>0</v>
      </c>
      <c r="Q174" s="197"/>
      <c r="R174" s="198">
        <f>SUM(R175:R204)</f>
        <v>44.41248314999999</v>
      </c>
      <c r="S174" s="197"/>
      <c r="T174" s="199">
        <f>SUM(T175:T204)</f>
        <v>0</v>
      </c>
      <c r="AR174" s="200" t="s">
        <v>77</v>
      </c>
      <c r="AT174" s="201" t="s">
        <v>69</v>
      </c>
      <c r="AU174" s="201" t="s">
        <v>77</v>
      </c>
      <c r="AY174" s="200" t="s">
        <v>195</v>
      </c>
      <c r="BK174" s="202">
        <f>SUM(BK175:BK204)</f>
        <v>0</v>
      </c>
    </row>
    <row r="175" spans="2:65" s="1" customFormat="1" ht="22.5" customHeight="1">
      <c r="B175" s="42"/>
      <c r="C175" s="206" t="s">
        <v>348</v>
      </c>
      <c r="D175" s="206" t="s">
        <v>198</v>
      </c>
      <c r="E175" s="207" t="s">
        <v>2050</v>
      </c>
      <c r="F175" s="208" t="s">
        <v>2051</v>
      </c>
      <c r="G175" s="209" t="s">
        <v>201</v>
      </c>
      <c r="H175" s="210">
        <v>14.018</v>
      </c>
      <c r="I175" s="211"/>
      <c r="J175" s="212">
        <f>ROUND(I175*H175,2)</f>
        <v>0</v>
      </c>
      <c r="K175" s="208" t="s">
        <v>202</v>
      </c>
      <c r="L175" s="62"/>
      <c r="M175" s="213" t="s">
        <v>21</v>
      </c>
      <c r="N175" s="214" t="s">
        <v>41</v>
      </c>
      <c r="O175" s="43"/>
      <c r="P175" s="215">
        <f>O175*H175</f>
        <v>0</v>
      </c>
      <c r="Q175" s="215">
        <v>2.45329</v>
      </c>
      <c r="R175" s="215">
        <f>Q175*H175</f>
        <v>34.39021922</v>
      </c>
      <c r="S175" s="215">
        <v>0</v>
      </c>
      <c r="T175" s="216">
        <f>S175*H175</f>
        <v>0</v>
      </c>
      <c r="AR175" s="25" t="s">
        <v>203</v>
      </c>
      <c r="AT175" s="25" t="s">
        <v>198</v>
      </c>
      <c r="AU175" s="25" t="s">
        <v>79</v>
      </c>
      <c r="AY175" s="25" t="s">
        <v>195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77</v>
      </c>
      <c r="BK175" s="217">
        <f>ROUND(I175*H175,2)</f>
        <v>0</v>
      </c>
      <c r="BL175" s="25" t="s">
        <v>203</v>
      </c>
      <c r="BM175" s="25" t="s">
        <v>2052</v>
      </c>
    </row>
    <row r="176" spans="2:47" s="1" customFormat="1" ht="27">
      <c r="B176" s="42"/>
      <c r="C176" s="64"/>
      <c r="D176" s="218" t="s">
        <v>205</v>
      </c>
      <c r="E176" s="64"/>
      <c r="F176" s="219" t="s">
        <v>2053</v>
      </c>
      <c r="G176" s="64"/>
      <c r="H176" s="64"/>
      <c r="I176" s="174"/>
      <c r="J176" s="64"/>
      <c r="K176" s="64"/>
      <c r="L176" s="62"/>
      <c r="M176" s="220"/>
      <c r="N176" s="43"/>
      <c r="O176" s="43"/>
      <c r="P176" s="43"/>
      <c r="Q176" s="43"/>
      <c r="R176" s="43"/>
      <c r="S176" s="43"/>
      <c r="T176" s="79"/>
      <c r="AT176" s="25" t="s">
        <v>205</v>
      </c>
      <c r="AU176" s="25" t="s">
        <v>79</v>
      </c>
    </row>
    <row r="177" spans="2:51" s="12" customFormat="1" ht="13.5">
      <c r="B177" s="221"/>
      <c r="C177" s="222"/>
      <c r="D177" s="218" t="s">
        <v>207</v>
      </c>
      <c r="E177" s="223" t="s">
        <v>21</v>
      </c>
      <c r="F177" s="224" t="s">
        <v>2054</v>
      </c>
      <c r="G177" s="222"/>
      <c r="H177" s="225" t="s">
        <v>21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207</v>
      </c>
      <c r="AU177" s="231" t="s">
        <v>79</v>
      </c>
      <c r="AV177" s="12" t="s">
        <v>77</v>
      </c>
      <c r="AW177" s="12" t="s">
        <v>33</v>
      </c>
      <c r="AX177" s="12" t="s">
        <v>70</v>
      </c>
      <c r="AY177" s="231" t="s">
        <v>195</v>
      </c>
    </row>
    <row r="178" spans="2:51" s="13" customFormat="1" ht="13.5">
      <c r="B178" s="232"/>
      <c r="C178" s="233"/>
      <c r="D178" s="245" t="s">
        <v>207</v>
      </c>
      <c r="E178" s="256" t="s">
        <v>21</v>
      </c>
      <c r="F178" s="257" t="s">
        <v>2055</v>
      </c>
      <c r="G178" s="233"/>
      <c r="H178" s="258">
        <v>14.018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207</v>
      </c>
      <c r="AU178" s="242" t="s">
        <v>79</v>
      </c>
      <c r="AV178" s="13" t="s">
        <v>79</v>
      </c>
      <c r="AW178" s="13" t="s">
        <v>33</v>
      </c>
      <c r="AX178" s="13" t="s">
        <v>77</v>
      </c>
      <c r="AY178" s="242" t="s">
        <v>195</v>
      </c>
    </row>
    <row r="179" spans="2:65" s="1" customFormat="1" ht="22.5" customHeight="1">
      <c r="B179" s="42"/>
      <c r="C179" s="206" t="s">
        <v>355</v>
      </c>
      <c r="D179" s="206" t="s">
        <v>198</v>
      </c>
      <c r="E179" s="207" t="s">
        <v>2056</v>
      </c>
      <c r="F179" s="208" t="s">
        <v>2057</v>
      </c>
      <c r="G179" s="209" t="s">
        <v>250</v>
      </c>
      <c r="H179" s="210">
        <v>75.411</v>
      </c>
      <c r="I179" s="211"/>
      <c r="J179" s="212">
        <f>ROUND(I179*H179,2)</f>
        <v>0</v>
      </c>
      <c r="K179" s="208" t="s">
        <v>202</v>
      </c>
      <c r="L179" s="62"/>
      <c r="M179" s="213" t="s">
        <v>21</v>
      </c>
      <c r="N179" s="214" t="s">
        <v>41</v>
      </c>
      <c r="O179" s="43"/>
      <c r="P179" s="215">
        <f>O179*H179</f>
        <v>0</v>
      </c>
      <c r="Q179" s="215">
        <v>0.00109</v>
      </c>
      <c r="R179" s="215">
        <f>Q179*H179</f>
        <v>0.08219799</v>
      </c>
      <c r="S179" s="215">
        <v>0</v>
      </c>
      <c r="T179" s="216">
        <f>S179*H179</f>
        <v>0</v>
      </c>
      <c r="AR179" s="25" t="s">
        <v>203</v>
      </c>
      <c r="AT179" s="25" t="s">
        <v>198</v>
      </c>
      <c r="AU179" s="25" t="s">
        <v>79</v>
      </c>
      <c r="AY179" s="25" t="s">
        <v>195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25" t="s">
        <v>77</v>
      </c>
      <c r="BK179" s="217">
        <f>ROUND(I179*H179,2)</f>
        <v>0</v>
      </c>
      <c r="BL179" s="25" t="s">
        <v>203</v>
      </c>
      <c r="BM179" s="25" t="s">
        <v>2058</v>
      </c>
    </row>
    <row r="180" spans="2:47" s="1" customFormat="1" ht="40.5">
      <c r="B180" s="42"/>
      <c r="C180" s="64"/>
      <c r="D180" s="218" t="s">
        <v>205</v>
      </c>
      <c r="E180" s="64"/>
      <c r="F180" s="219" t="s">
        <v>2059</v>
      </c>
      <c r="G180" s="64"/>
      <c r="H180" s="64"/>
      <c r="I180" s="174"/>
      <c r="J180" s="64"/>
      <c r="K180" s="64"/>
      <c r="L180" s="62"/>
      <c r="M180" s="220"/>
      <c r="N180" s="43"/>
      <c r="O180" s="43"/>
      <c r="P180" s="43"/>
      <c r="Q180" s="43"/>
      <c r="R180" s="43"/>
      <c r="S180" s="43"/>
      <c r="T180" s="79"/>
      <c r="AT180" s="25" t="s">
        <v>205</v>
      </c>
      <c r="AU180" s="25" t="s">
        <v>79</v>
      </c>
    </row>
    <row r="181" spans="2:51" s="13" customFormat="1" ht="13.5">
      <c r="B181" s="232"/>
      <c r="C181" s="233"/>
      <c r="D181" s="245" t="s">
        <v>207</v>
      </c>
      <c r="E181" s="256" t="s">
        <v>1928</v>
      </c>
      <c r="F181" s="257" t="s">
        <v>2060</v>
      </c>
      <c r="G181" s="233"/>
      <c r="H181" s="258">
        <v>75.411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207</v>
      </c>
      <c r="AU181" s="242" t="s">
        <v>79</v>
      </c>
      <c r="AV181" s="13" t="s">
        <v>79</v>
      </c>
      <c r="AW181" s="13" t="s">
        <v>33</v>
      </c>
      <c r="AX181" s="13" t="s">
        <v>77</v>
      </c>
      <c r="AY181" s="242" t="s">
        <v>195</v>
      </c>
    </row>
    <row r="182" spans="2:65" s="1" customFormat="1" ht="22.5" customHeight="1">
      <c r="B182" s="42"/>
      <c r="C182" s="206" t="s">
        <v>364</v>
      </c>
      <c r="D182" s="206" t="s">
        <v>198</v>
      </c>
      <c r="E182" s="207" t="s">
        <v>2061</v>
      </c>
      <c r="F182" s="208" t="s">
        <v>2062</v>
      </c>
      <c r="G182" s="209" t="s">
        <v>250</v>
      </c>
      <c r="H182" s="210">
        <v>75.411</v>
      </c>
      <c r="I182" s="211"/>
      <c r="J182" s="212">
        <f>ROUND(I182*H182,2)</f>
        <v>0</v>
      </c>
      <c r="K182" s="208" t="s">
        <v>202</v>
      </c>
      <c r="L182" s="62"/>
      <c r="M182" s="213" t="s">
        <v>21</v>
      </c>
      <c r="N182" s="214" t="s">
        <v>41</v>
      </c>
      <c r="O182" s="43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AR182" s="25" t="s">
        <v>203</v>
      </c>
      <c r="AT182" s="25" t="s">
        <v>198</v>
      </c>
      <c r="AU182" s="25" t="s">
        <v>79</v>
      </c>
      <c r="AY182" s="25" t="s">
        <v>195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5" t="s">
        <v>77</v>
      </c>
      <c r="BK182" s="217">
        <f>ROUND(I182*H182,2)</f>
        <v>0</v>
      </c>
      <c r="BL182" s="25" t="s">
        <v>203</v>
      </c>
      <c r="BM182" s="25" t="s">
        <v>2063</v>
      </c>
    </row>
    <row r="183" spans="2:47" s="1" customFormat="1" ht="40.5">
      <c r="B183" s="42"/>
      <c r="C183" s="64"/>
      <c r="D183" s="218" t="s">
        <v>205</v>
      </c>
      <c r="E183" s="64"/>
      <c r="F183" s="219" t="s">
        <v>2064</v>
      </c>
      <c r="G183" s="64"/>
      <c r="H183" s="64"/>
      <c r="I183" s="174"/>
      <c r="J183" s="64"/>
      <c r="K183" s="64"/>
      <c r="L183" s="62"/>
      <c r="M183" s="220"/>
      <c r="N183" s="43"/>
      <c r="O183" s="43"/>
      <c r="P183" s="43"/>
      <c r="Q183" s="43"/>
      <c r="R183" s="43"/>
      <c r="S183" s="43"/>
      <c r="T183" s="79"/>
      <c r="AT183" s="25" t="s">
        <v>205</v>
      </c>
      <c r="AU183" s="25" t="s">
        <v>79</v>
      </c>
    </row>
    <row r="184" spans="2:51" s="13" customFormat="1" ht="13.5">
      <c r="B184" s="232"/>
      <c r="C184" s="233"/>
      <c r="D184" s="245" t="s">
        <v>207</v>
      </c>
      <c r="E184" s="256" t="s">
        <v>21</v>
      </c>
      <c r="F184" s="257" t="s">
        <v>1928</v>
      </c>
      <c r="G184" s="233"/>
      <c r="H184" s="258">
        <v>75.411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207</v>
      </c>
      <c r="AU184" s="242" t="s">
        <v>79</v>
      </c>
      <c r="AV184" s="13" t="s">
        <v>79</v>
      </c>
      <c r="AW184" s="13" t="s">
        <v>33</v>
      </c>
      <c r="AX184" s="13" t="s">
        <v>77</v>
      </c>
      <c r="AY184" s="242" t="s">
        <v>195</v>
      </c>
    </row>
    <row r="185" spans="2:65" s="1" customFormat="1" ht="22.5" customHeight="1">
      <c r="B185" s="42"/>
      <c r="C185" s="206" t="s">
        <v>369</v>
      </c>
      <c r="D185" s="206" t="s">
        <v>198</v>
      </c>
      <c r="E185" s="207" t="s">
        <v>861</v>
      </c>
      <c r="F185" s="208" t="s">
        <v>862</v>
      </c>
      <c r="G185" s="209" t="s">
        <v>223</v>
      </c>
      <c r="H185" s="210">
        <v>0.6</v>
      </c>
      <c r="I185" s="211"/>
      <c r="J185" s="212">
        <f>ROUND(I185*H185,2)</f>
        <v>0</v>
      </c>
      <c r="K185" s="208" t="s">
        <v>202</v>
      </c>
      <c r="L185" s="62"/>
      <c r="M185" s="213" t="s">
        <v>21</v>
      </c>
      <c r="N185" s="214" t="s">
        <v>41</v>
      </c>
      <c r="O185" s="43"/>
      <c r="P185" s="215">
        <f>O185*H185</f>
        <v>0</v>
      </c>
      <c r="Q185" s="215">
        <v>1.04881</v>
      </c>
      <c r="R185" s="215">
        <f>Q185*H185</f>
        <v>0.629286</v>
      </c>
      <c r="S185" s="215">
        <v>0</v>
      </c>
      <c r="T185" s="216">
        <f>S185*H185</f>
        <v>0</v>
      </c>
      <c r="AR185" s="25" t="s">
        <v>203</v>
      </c>
      <c r="AT185" s="25" t="s">
        <v>198</v>
      </c>
      <c r="AU185" s="25" t="s">
        <v>79</v>
      </c>
      <c r="AY185" s="25" t="s">
        <v>195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25" t="s">
        <v>77</v>
      </c>
      <c r="BK185" s="217">
        <f>ROUND(I185*H185,2)</f>
        <v>0</v>
      </c>
      <c r="BL185" s="25" t="s">
        <v>203</v>
      </c>
      <c r="BM185" s="25" t="s">
        <v>2065</v>
      </c>
    </row>
    <row r="186" spans="2:47" s="1" customFormat="1" ht="27">
      <c r="B186" s="42"/>
      <c r="C186" s="64"/>
      <c r="D186" s="245" t="s">
        <v>205</v>
      </c>
      <c r="E186" s="64"/>
      <c r="F186" s="255" t="s">
        <v>864</v>
      </c>
      <c r="G186" s="64"/>
      <c r="H186" s="64"/>
      <c r="I186" s="174"/>
      <c r="J186" s="64"/>
      <c r="K186" s="64"/>
      <c r="L186" s="62"/>
      <c r="M186" s="220"/>
      <c r="N186" s="43"/>
      <c r="O186" s="43"/>
      <c r="P186" s="43"/>
      <c r="Q186" s="43"/>
      <c r="R186" s="43"/>
      <c r="S186" s="43"/>
      <c r="T186" s="79"/>
      <c r="AT186" s="25" t="s">
        <v>205</v>
      </c>
      <c r="AU186" s="25" t="s">
        <v>79</v>
      </c>
    </row>
    <row r="187" spans="2:65" s="1" customFormat="1" ht="22.5" customHeight="1">
      <c r="B187" s="42"/>
      <c r="C187" s="206" t="s">
        <v>374</v>
      </c>
      <c r="D187" s="206" t="s">
        <v>198</v>
      </c>
      <c r="E187" s="207" t="s">
        <v>2066</v>
      </c>
      <c r="F187" s="208" t="s">
        <v>2067</v>
      </c>
      <c r="G187" s="209" t="s">
        <v>223</v>
      </c>
      <c r="H187" s="210">
        <v>0.683</v>
      </c>
      <c r="I187" s="211"/>
      <c r="J187" s="212">
        <f>ROUND(I187*H187,2)</f>
        <v>0</v>
      </c>
      <c r="K187" s="208" t="s">
        <v>202</v>
      </c>
      <c r="L187" s="62"/>
      <c r="M187" s="213" t="s">
        <v>21</v>
      </c>
      <c r="N187" s="214" t="s">
        <v>41</v>
      </c>
      <c r="O187" s="43"/>
      <c r="P187" s="215">
        <f>O187*H187</f>
        <v>0</v>
      </c>
      <c r="Q187" s="215">
        <v>1.05306</v>
      </c>
      <c r="R187" s="215">
        <f>Q187*H187</f>
        <v>0.7192399800000001</v>
      </c>
      <c r="S187" s="215">
        <v>0</v>
      </c>
      <c r="T187" s="216">
        <f>S187*H187</f>
        <v>0</v>
      </c>
      <c r="AR187" s="25" t="s">
        <v>203</v>
      </c>
      <c r="AT187" s="25" t="s">
        <v>198</v>
      </c>
      <c r="AU187" s="25" t="s">
        <v>79</v>
      </c>
      <c r="AY187" s="25" t="s">
        <v>195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77</v>
      </c>
      <c r="BK187" s="217">
        <f>ROUND(I187*H187,2)</f>
        <v>0</v>
      </c>
      <c r="BL187" s="25" t="s">
        <v>203</v>
      </c>
      <c r="BM187" s="25" t="s">
        <v>2068</v>
      </c>
    </row>
    <row r="188" spans="2:47" s="1" customFormat="1" ht="27">
      <c r="B188" s="42"/>
      <c r="C188" s="64"/>
      <c r="D188" s="245" t="s">
        <v>205</v>
      </c>
      <c r="E188" s="64"/>
      <c r="F188" s="255" t="s">
        <v>2069</v>
      </c>
      <c r="G188" s="64"/>
      <c r="H188" s="64"/>
      <c r="I188" s="174"/>
      <c r="J188" s="64"/>
      <c r="K188" s="64"/>
      <c r="L188" s="62"/>
      <c r="M188" s="220"/>
      <c r="N188" s="43"/>
      <c r="O188" s="43"/>
      <c r="P188" s="43"/>
      <c r="Q188" s="43"/>
      <c r="R188" s="43"/>
      <c r="S188" s="43"/>
      <c r="T188" s="79"/>
      <c r="AT188" s="25" t="s">
        <v>205</v>
      </c>
      <c r="AU188" s="25" t="s">
        <v>79</v>
      </c>
    </row>
    <row r="189" spans="2:65" s="1" customFormat="1" ht="22.5" customHeight="1">
      <c r="B189" s="42"/>
      <c r="C189" s="206" t="s">
        <v>379</v>
      </c>
      <c r="D189" s="206" t="s">
        <v>198</v>
      </c>
      <c r="E189" s="207" t="s">
        <v>2070</v>
      </c>
      <c r="F189" s="208" t="s">
        <v>2071</v>
      </c>
      <c r="G189" s="209" t="s">
        <v>201</v>
      </c>
      <c r="H189" s="210">
        <v>3.024</v>
      </c>
      <c r="I189" s="211"/>
      <c r="J189" s="212">
        <f>ROUND(I189*H189,2)</f>
        <v>0</v>
      </c>
      <c r="K189" s="208" t="s">
        <v>202</v>
      </c>
      <c r="L189" s="62"/>
      <c r="M189" s="213" t="s">
        <v>21</v>
      </c>
      <c r="N189" s="214" t="s">
        <v>41</v>
      </c>
      <c r="O189" s="43"/>
      <c r="P189" s="215">
        <f>O189*H189</f>
        <v>0</v>
      </c>
      <c r="Q189" s="215">
        <v>2.45329</v>
      </c>
      <c r="R189" s="215">
        <f>Q189*H189</f>
        <v>7.41874896</v>
      </c>
      <c r="S189" s="215">
        <v>0</v>
      </c>
      <c r="T189" s="216">
        <f>S189*H189</f>
        <v>0</v>
      </c>
      <c r="AR189" s="25" t="s">
        <v>203</v>
      </c>
      <c r="AT189" s="25" t="s">
        <v>198</v>
      </c>
      <c r="AU189" s="25" t="s">
        <v>79</v>
      </c>
      <c r="AY189" s="25" t="s">
        <v>195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25" t="s">
        <v>77</v>
      </c>
      <c r="BK189" s="217">
        <f>ROUND(I189*H189,2)</f>
        <v>0</v>
      </c>
      <c r="BL189" s="25" t="s">
        <v>203</v>
      </c>
      <c r="BM189" s="25" t="s">
        <v>2072</v>
      </c>
    </row>
    <row r="190" spans="2:47" s="1" customFormat="1" ht="13.5">
      <c r="B190" s="42"/>
      <c r="C190" s="64"/>
      <c r="D190" s="218" t="s">
        <v>205</v>
      </c>
      <c r="E190" s="64"/>
      <c r="F190" s="219" t="s">
        <v>2073</v>
      </c>
      <c r="G190" s="64"/>
      <c r="H190" s="64"/>
      <c r="I190" s="174"/>
      <c r="J190" s="64"/>
      <c r="K190" s="64"/>
      <c r="L190" s="62"/>
      <c r="M190" s="220"/>
      <c r="N190" s="43"/>
      <c r="O190" s="43"/>
      <c r="P190" s="43"/>
      <c r="Q190" s="43"/>
      <c r="R190" s="43"/>
      <c r="S190" s="43"/>
      <c r="T190" s="79"/>
      <c r="AT190" s="25" t="s">
        <v>205</v>
      </c>
      <c r="AU190" s="25" t="s">
        <v>79</v>
      </c>
    </row>
    <row r="191" spans="2:51" s="12" customFormat="1" ht="13.5">
      <c r="B191" s="221"/>
      <c r="C191" s="222"/>
      <c r="D191" s="218" t="s">
        <v>207</v>
      </c>
      <c r="E191" s="223" t="s">
        <v>21</v>
      </c>
      <c r="F191" s="224" t="s">
        <v>2054</v>
      </c>
      <c r="G191" s="222"/>
      <c r="H191" s="225" t="s">
        <v>21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207</v>
      </c>
      <c r="AU191" s="231" t="s">
        <v>79</v>
      </c>
      <c r="AV191" s="12" t="s">
        <v>77</v>
      </c>
      <c r="AW191" s="12" t="s">
        <v>33</v>
      </c>
      <c r="AX191" s="12" t="s">
        <v>70</v>
      </c>
      <c r="AY191" s="231" t="s">
        <v>195</v>
      </c>
    </row>
    <row r="192" spans="2:51" s="13" customFormat="1" ht="13.5">
      <c r="B192" s="232"/>
      <c r="C192" s="233"/>
      <c r="D192" s="245" t="s">
        <v>207</v>
      </c>
      <c r="E192" s="256" t="s">
        <v>21</v>
      </c>
      <c r="F192" s="257" t="s">
        <v>2074</v>
      </c>
      <c r="G192" s="233"/>
      <c r="H192" s="258">
        <v>3.024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207</v>
      </c>
      <c r="AU192" s="242" t="s">
        <v>79</v>
      </c>
      <c r="AV192" s="13" t="s">
        <v>79</v>
      </c>
      <c r="AW192" s="13" t="s">
        <v>33</v>
      </c>
      <c r="AX192" s="13" t="s">
        <v>77</v>
      </c>
      <c r="AY192" s="242" t="s">
        <v>195</v>
      </c>
    </row>
    <row r="193" spans="2:65" s="1" customFormat="1" ht="22.5" customHeight="1">
      <c r="B193" s="42"/>
      <c r="C193" s="206" t="s">
        <v>385</v>
      </c>
      <c r="D193" s="206" t="s">
        <v>198</v>
      </c>
      <c r="E193" s="207" t="s">
        <v>2075</v>
      </c>
      <c r="F193" s="208" t="s">
        <v>2076</v>
      </c>
      <c r="G193" s="209" t="s">
        <v>250</v>
      </c>
      <c r="H193" s="210">
        <v>10.08</v>
      </c>
      <c r="I193" s="211"/>
      <c r="J193" s="212">
        <f>ROUND(I193*H193,2)</f>
        <v>0</v>
      </c>
      <c r="K193" s="208" t="s">
        <v>202</v>
      </c>
      <c r="L193" s="62"/>
      <c r="M193" s="213" t="s">
        <v>21</v>
      </c>
      <c r="N193" s="214" t="s">
        <v>41</v>
      </c>
      <c r="O193" s="43"/>
      <c r="P193" s="215">
        <f>O193*H193</f>
        <v>0</v>
      </c>
      <c r="Q193" s="215">
        <v>0.00126</v>
      </c>
      <c r="R193" s="215">
        <f>Q193*H193</f>
        <v>0.0127008</v>
      </c>
      <c r="S193" s="215">
        <v>0</v>
      </c>
      <c r="T193" s="216">
        <f>S193*H193</f>
        <v>0</v>
      </c>
      <c r="AR193" s="25" t="s">
        <v>203</v>
      </c>
      <c r="AT193" s="25" t="s">
        <v>198</v>
      </c>
      <c r="AU193" s="25" t="s">
        <v>79</v>
      </c>
      <c r="AY193" s="25" t="s">
        <v>195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25" t="s">
        <v>77</v>
      </c>
      <c r="BK193" s="217">
        <f>ROUND(I193*H193,2)</f>
        <v>0</v>
      </c>
      <c r="BL193" s="25" t="s">
        <v>203</v>
      </c>
      <c r="BM193" s="25" t="s">
        <v>2077</v>
      </c>
    </row>
    <row r="194" spans="2:47" s="1" customFormat="1" ht="27">
      <c r="B194" s="42"/>
      <c r="C194" s="64"/>
      <c r="D194" s="218" t="s">
        <v>205</v>
      </c>
      <c r="E194" s="64"/>
      <c r="F194" s="219" t="s">
        <v>2078</v>
      </c>
      <c r="G194" s="64"/>
      <c r="H194" s="64"/>
      <c r="I194" s="174"/>
      <c r="J194" s="64"/>
      <c r="K194" s="64"/>
      <c r="L194" s="62"/>
      <c r="M194" s="220"/>
      <c r="N194" s="43"/>
      <c r="O194" s="43"/>
      <c r="P194" s="43"/>
      <c r="Q194" s="43"/>
      <c r="R194" s="43"/>
      <c r="S194" s="43"/>
      <c r="T194" s="79"/>
      <c r="AT194" s="25" t="s">
        <v>205</v>
      </c>
      <c r="AU194" s="25" t="s">
        <v>79</v>
      </c>
    </row>
    <row r="195" spans="2:51" s="13" customFormat="1" ht="13.5">
      <c r="B195" s="232"/>
      <c r="C195" s="233"/>
      <c r="D195" s="245" t="s">
        <v>207</v>
      </c>
      <c r="E195" s="256" t="s">
        <v>1925</v>
      </c>
      <c r="F195" s="257" t="s">
        <v>2079</v>
      </c>
      <c r="G195" s="233"/>
      <c r="H195" s="258">
        <v>10.08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207</v>
      </c>
      <c r="AU195" s="242" t="s">
        <v>79</v>
      </c>
      <c r="AV195" s="13" t="s">
        <v>79</v>
      </c>
      <c r="AW195" s="13" t="s">
        <v>33</v>
      </c>
      <c r="AX195" s="13" t="s">
        <v>77</v>
      </c>
      <c r="AY195" s="242" t="s">
        <v>195</v>
      </c>
    </row>
    <row r="196" spans="2:65" s="1" customFormat="1" ht="22.5" customHeight="1">
      <c r="B196" s="42"/>
      <c r="C196" s="206" t="s">
        <v>390</v>
      </c>
      <c r="D196" s="206" t="s">
        <v>198</v>
      </c>
      <c r="E196" s="207" t="s">
        <v>2080</v>
      </c>
      <c r="F196" s="208" t="s">
        <v>2081</v>
      </c>
      <c r="G196" s="209" t="s">
        <v>250</v>
      </c>
      <c r="H196" s="210">
        <v>10.08</v>
      </c>
      <c r="I196" s="211"/>
      <c r="J196" s="212">
        <f>ROUND(I196*H196,2)</f>
        <v>0</v>
      </c>
      <c r="K196" s="208" t="s">
        <v>202</v>
      </c>
      <c r="L196" s="62"/>
      <c r="M196" s="213" t="s">
        <v>21</v>
      </c>
      <c r="N196" s="214" t="s">
        <v>41</v>
      </c>
      <c r="O196" s="43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AR196" s="25" t="s">
        <v>203</v>
      </c>
      <c r="AT196" s="25" t="s">
        <v>198</v>
      </c>
      <c r="AU196" s="25" t="s">
        <v>79</v>
      </c>
      <c r="AY196" s="25" t="s">
        <v>195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25" t="s">
        <v>77</v>
      </c>
      <c r="BK196" s="217">
        <f>ROUND(I196*H196,2)</f>
        <v>0</v>
      </c>
      <c r="BL196" s="25" t="s">
        <v>203</v>
      </c>
      <c r="BM196" s="25" t="s">
        <v>2082</v>
      </c>
    </row>
    <row r="197" spans="2:47" s="1" customFormat="1" ht="27">
      <c r="B197" s="42"/>
      <c r="C197" s="64"/>
      <c r="D197" s="218" t="s">
        <v>205</v>
      </c>
      <c r="E197" s="64"/>
      <c r="F197" s="219" t="s">
        <v>2083</v>
      </c>
      <c r="G197" s="64"/>
      <c r="H197" s="64"/>
      <c r="I197" s="174"/>
      <c r="J197" s="64"/>
      <c r="K197" s="64"/>
      <c r="L197" s="62"/>
      <c r="M197" s="220"/>
      <c r="N197" s="43"/>
      <c r="O197" s="43"/>
      <c r="P197" s="43"/>
      <c r="Q197" s="43"/>
      <c r="R197" s="43"/>
      <c r="S197" s="43"/>
      <c r="T197" s="79"/>
      <c r="AT197" s="25" t="s">
        <v>205</v>
      </c>
      <c r="AU197" s="25" t="s">
        <v>79</v>
      </c>
    </row>
    <row r="198" spans="2:51" s="13" customFormat="1" ht="13.5">
      <c r="B198" s="232"/>
      <c r="C198" s="233"/>
      <c r="D198" s="245" t="s">
        <v>207</v>
      </c>
      <c r="E198" s="256" t="s">
        <v>21</v>
      </c>
      <c r="F198" s="257" t="s">
        <v>1925</v>
      </c>
      <c r="G198" s="233"/>
      <c r="H198" s="258">
        <v>10.08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207</v>
      </c>
      <c r="AU198" s="242" t="s">
        <v>79</v>
      </c>
      <c r="AV198" s="13" t="s">
        <v>79</v>
      </c>
      <c r="AW198" s="13" t="s">
        <v>33</v>
      </c>
      <c r="AX198" s="13" t="s">
        <v>77</v>
      </c>
      <c r="AY198" s="242" t="s">
        <v>195</v>
      </c>
    </row>
    <row r="199" spans="2:65" s="1" customFormat="1" ht="22.5" customHeight="1">
      <c r="B199" s="42"/>
      <c r="C199" s="206" t="s">
        <v>396</v>
      </c>
      <c r="D199" s="206" t="s">
        <v>198</v>
      </c>
      <c r="E199" s="207" t="s">
        <v>2084</v>
      </c>
      <c r="F199" s="208" t="s">
        <v>2085</v>
      </c>
      <c r="G199" s="209" t="s">
        <v>250</v>
      </c>
      <c r="H199" s="210">
        <v>10.08</v>
      </c>
      <c r="I199" s="211"/>
      <c r="J199" s="212">
        <f>ROUND(I199*H199,2)</f>
        <v>0</v>
      </c>
      <c r="K199" s="208" t="s">
        <v>202</v>
      </c>
      <c r="L199" s="62"/>
      <c r="M199" s="213" t="s">
        <v>21</v>
      </c>
      <c r="N199" s="214" t="s">
        <v>41</v>
      </c>
      <c r="O199" s="43"/>
      <c r="P199" s="215">
        <f>O199*H199</f>
        <v>0</v>
      </c>
      <c r="Q199" s="215">
        <v>0.00029</v>
      </c>
      <c r="R199" s="215">
        <f>Q199*H199</f>
        <v>0.0029232</v>
      </c>
      <c r="S199" s="215">
        <v>0</v>
      </c>
      <c r="T199" s="216">
        <f>S199*H199</f>
        <v>0</v>
      </c>
      <c r="AR199" s="25" t="s">
        <v>203</v>
      </c>
      <c r="AT199" s="25" t="s">
        <v>198</v>
      </c>
      <c r="AU199" s="25" t="s">
        <v>79</v>
      </c>
      <c r="AY199" s="25" t="s">
        <v>195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5" t="s">
        <v>77</v>
      </c>
      <c r="BK199" s="217">
        <f>ROUND(I199*H199,2)</f>
        <v>0</v>
      </c>
      <c r="BL199" s="25" t="s">
        <v>203</v>
      </c>
      <c r="BM199" s="25" t="s">
        <v>2086</v>
      </c>
    </row>
    <row r="200" spans="2:47" s="1" customFormat="1" ht="40.5">
      <c r="B200" s="42"/>
      <c r="C200" s="64"/>
      <c r="D200" s="218" t="s">
        <v>205</v>
      </c>
      <c r="E200" s="64"/>
      <c r="F200" s="219" t="s">
        <v>2087</v>
      </c>
      <c r="G200" s="64"/>
      <c r="H200" s="64"/>
      <c r="I200" s="174"/>
      <c r="J200" s="64"/>
      <c r="K200" s="64"/>
      <c r="L200" s="62"/>
      <c r="M200" s="220"/>
      <c r="N200" s="43"/>
      <c r="O200" s="43"/>
      <c r="P200" s="43"/>
      <c r="Q200" s="43"/>
      <c r="R200" s="43"/>
      <c r="S200" s="43"/>
      <c r="T200" s="79"/>
      <c r="AT200" s="25" t="s">
        <v>205</v>
      </c>
      <c r="AU200" s="25" t="s">
        <v>79</v>
      </c>
    </row>
    <row r="201" spans="2:51" s="13" customFormat="1" ht="13.5">
      <c r="B201" s="232"/>
      <c r="C201" s="233"/>
      <c r="D201" s="245" t="s">
        <v>207</v>
      </c>
      <c r="E201" s="256" t="s">
        <v>21</v>
      </c>
      <c r="F201" s="257" t="s">
        <v>1925</v>
      </c>
      <c r="G201" s="233"/>
      <c r="H201" s="258">
        <v>10.08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207</v>
      </c>
      <c r="AU201" s="242" t="s">
        <v>79</v>
      </c>
      <c r="AV201" s="13" t="s">
        <v>79</v>
      </c>
      <c r="AW201" s="13" t="s">
        <v>33</v>
      </c>
      <c r="AX201" s="13" t="s">
        <v>77</v>
      </c>
      <c r="AY201" s="242" t="s">
        <v>195</v>
      </c>
    </row>
    <row r="202" spans="2:65" s="1" customFormat="1" ht="22.5" customHeight="1">
      <c r="B202" s="42"/>
      <c r="C202" s="206" t="s">
        <v>403</v>
      </c>
      <c r="D202" s="206" t="s">
        <v>198</v>
      </c>
      <c r="E202" s="207" t="s">
        <v>2088</v>
      </c>
      <c r="F202" s="208" t="s">
        <v>2089</v>
      </c>
      <c r="G202" s="209" t="s">
        <v>223</v>
      </c>
      <c r="H202" s="210">
        <v>1.1</v>
      </c>
      <c r="I202" s="211"/>
      <c r="J202" s="212">
        <f>ROUND(I202*H202,2)</f>
        <v>0</v>
      </c>
      <c r="K202" s="208" t="s">
        <v>202</v>
      </c>
      <c r="L202" s="62"/>
      <c r="M202" s="213" t="s">
        <v>21</v>
      </c>
      <c r="N202" s="214" t="s">
        <v>41</v>
      </c>
      <c r="O202" s="43"/>
      <c r="P202" s="215">
        <f>O202*H202</f>
        <v>0</v>
      </c>
      <c r="Q202" s="215">
        <v>1.05197</v>
      </c>
      <c r="R202" s="215">
        <f>Q202*H202</f>
        <v>1.1571670000000003</v>
      </c>
      <c r="S202" s="215">
        <v>0</v>
      </c>
      <c r="T202" s="216">
        <f>S202*H202</f>
        <v>0</v>
      </c>
      <c r="AR202" s="25" t="s">
        <v>203</v>
      </c>
      <c r="AT202" s="25" t="s">
        <v>198</v>
      </c>
      <c r="AU202" s="25" t="s">
        <v>79</v>
      </c>
      <c r="AY202" s="25" t="s">
        <v>195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25" t="s">
        <v>77</v>
      </c>
      <c r="BK202" s="217">
        <f>ROUND(I202*H202,2)</f>
        <v>0</v>
      </c>
      <c r="BL202" s="25" t="s">
        <v>203</v>
      </c>
      <c r="BM202" s="25" t="s">
        <v>2090</v>
      </c>
    </row>
    <row r="203" spans="2:47" s="1" customFormat="1" ht="27">
      <c r="B203" s="42"/>
      <c r="C203" s="64"/>
      <c r="D203" s="218" t="s">
        <v>205</v>
      </c>
      <c r="E203" s="64"/>
      <c r="F203" s="219" t="s">
        <v>2091</v>
      </c>
      <c r="G203" s="64"/>
      <c r="H203" s="64"/>
      <c r="I203" s="174"/>
      <c r="J203" s="64"/>
      <c r="K203" s="64"/>
      <c r="L203" s="62"/>
      <c r="M203" s="220"/>
      <c r="N203" s="43"/>
      <c r="O203" s="43"/>
      <c r="P203" s="43"/>
      <c r="Q203" s="43"/>
      <c r="R203" s="43"/>
      <c r="S203" s="43"/>
      <c r="T203" s="79"/>
      <c r="AT203" s="25" t="s">
        <v>205</v>
      </c>
      <c r="AU203" s="25" t="s">
        <v>79</v>
      </c>
    </row>
    <row r="204" spans="2:51" s="13" customFormat="1" ht="13.5">
      <c r="B204" s="232"/>
      <c r="C204" s="233"/>
      <c r="D204" s="218" t="s">
        <v>207</v>
      </c>
      <c r="E204" s="234" t="s">
        <v>21</v>
      </c>
      <c r="F204" s="235" t="s">
        <v>2092</v>
      </c>
      <c r="G204" s="233"/>
      <c r="H204" s="236">
        <v>1.1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207</v>
      </c>
      <c r="AU204" s="242" t="s">
        <v>79</v>
      </c>
      <c r="AV204" s="13" t="s">
        <v>79</v>
      </c>
      <c r="AW204" s="13" t="s">
        <v>33</v>
      </c>
      <c r="AX204" s="13" t="s">
        <v>77</v>
      </c>
      <c r="AY204" s="242" t="s">
        <v>195</v>
      </c>
    </row>
    <row r="205" spans="2:63" s="11" customFormat="1" ht="29.85" customHeight="1">
      <c r="B205" s="189"/>
      <c r="C205" s="190"/>
      <c r="D205" s="203" t="s">
        <v>69</v>
      </c>
      <c r="E205" s="204" t="s">
        <v>203</v>
      </c>
      <c r="F205" s="204" t="s">
        <v>879</v>
      </c>
      <c r="G205" s="190"/>
      <c r="H205" s="190"/>
      <c r="I205" s="193"/>
      <c r="J205" s="205">
        <f>BK205</f>
        <v>0</v>
      </c>
      <c r="K205" s="190"/>
      <c r="L205" s="195"/>
      <c r="M205" s="196"/>
      <c r="N205" s="197"/>
      <c r="O205" s="197"/>
      <c r="P205" s="198">
        <f>SUM(P206:P289)</f>
        <v>0</v>
      </c>
      <c r="Q205" s="197"/>
      <c r="R205" s="198">
        <f>SUM(R206:R289)</f>
        <v>128.94468857</v>
      </c>
      <c r="S205" s="197"/>
      <c r="T205" s="199">
        <f>SUM(T206:T289)</f>
        <v>0</v>
      </c>
      <c r="AR205" s="200" t="s">
        <v>77</v>
      </c>
      <c r="AT205" s="201" t="s">
        <v>69</v>
      </c>
      <c r="AU205" s="201" t="s">
        <v>77</v>
      </c>
      <c r="AY205" s="200" t="s">
        <v>195</v>
      </c>
      <c r="BK205" s="202">
        <f>SUM(BK206:BK289)</f>
        <v>0</v>
      </c>
    </row>
    <row r="206" spans="2:65" s="1" customFormat="1" ht="22.5" customHeight="1">
      <c r="B206" s="42"/>
      <c r="C206" s="206" t="s">
        <v>408</v>
      </c>
      <c r="D206" s="206" t="s">
        <v>198</v>
      </c>
      <c r="E206" s="207" t="s">
        <v>2093</v>
      </c>
      <c r="F206" s="208" t="s">
        <v>2094</v>
      </c>
      <c r="G206" s="209" t="s">
        <v>201</v>
      </c>
      <c r="H206" s="210">
        <v>29.152</v>
      </c>
      <c r="I206" s="211"/>
      <c r="J206" s="212">
        <f>ROUND(I206*H206,2)</f>
        <v>0</v>
      </c>
      <c r="K206" s="208" t="s">
        <v>202</v>
      </c>
      <c r="L206" s="62"/>
      <c r="M206" s="213" t="s">
        <v>21</v>
      </c>
      <c r="N206" s="214" t="s">
        <v>41</v>
      </c>
      <c r="O206" s="43"/>
      <c r="P206" s="215">
        <f>O206*H206</f>
        <v>0</v>
      </c>
      <c r="Q206" s="215">
        <v>2.45343</v>
      </c>
      <c r="R206" s="215">
        <f>Q206*H206</f>
        <v>71.52239136</v>
      </c>
      <c r="S206" s="215">
        <v>0</v>
      </c>
      <c r="T206" s="216">
        <f>S206*H206</f>
        <v>0</v>
      </c>
      <c r="AR206" s="25" t="s">
        <v>203</v>
      </c>
      <c r="AT206" s="25" t="s">
        <v>198</v>
      </c>
      <c r="AU206" s="25" t="s">
        <v>79</v>
      </c>
      <c r="AY206" s="25" t="s">
        <v>195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77</v>
      </c>
      <c r="BK206" s="217">
        <f>ROUND(I206*H206,2)</f>
        <v>0</v>
      </c>
      <c r="BL206" s="25" t="s">
        <v>203</v>
      </c>
      <c r="BM206" s="25" t="s">
        <v>2095</v>
      </c>
    </row>
    <row r="207" spans="2:47" s="1" customFormat="1" ht="27">
      <c r="B207" s="42"/>
      <c r="C207" s="64"/>
      <c r="D207" s="218" t="s">
        <v>205</v>
      </c>
      <c r="E207" s="64"/>
      <c r="F207" s="219" t="s">
        <v>2096</v>
      </c>
      <c r="G207" s="64"/>
      <c r="H207" s="64"/>
      <c r="I207" s="174"/>
      <c r="J207" s="64"/>
      <c r="K207" s="64"/>
      <c r="L207" s="62"/>
      <c r="M207" s="220"/>
      <c r="N207" s="43"/>
      <c r="O207" s="43"/>
      <c r="P207" s="43"/>
      <c r="Q207" s="43"/>
      <c r="R207" s="43"/>
      <c r="S207" s="43"/>
      <c r="T207" s="79"/>
      <c r="AT207" s="25" t="s">
        <v>205</v>
      </c>
      <c r="AU207" s="25" t="s">
        <v>79</v>
      </c>
    </row>
    <row r="208" spans="2:51" s="12" customFormat="1" ht="13.5">
      <c r="B208" s="221"/>
      <c r="C208" s="222"/>
      <c r="D208" s="218" t="s">
        <v>207</v>
      </c>
      <c r="E208" s="223" t="s">
        <v>21</v>
      </c>
      <c r="F208" s="224" t="s">
        <v>2097</v>
      </c>
      <c r="G208" s="222"/>
      <c r="H208" s="225" t="s">
        <v>21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207</v>
      </c>
      <c r="AU208" s="231" t="s">
        <v>79</v>
      </c>
      <c r="AV208" s="12" t="s">
        <v>77</v>
      </c>
      <c r="AW208" s="12" t="s">
        <v>33</v>
      </c>
      <c r="AX208" s="12" t="s">
        <v>70</v>
      </c>
      <c r="AY208" s="231" t="s">
        <v>195</v>
      </c>
    </row>
    <row r="209" spans="2:51" s="13" customFormat="1" ht="13.5">
      <c r="B209" s="232"/>
      <c r="C209" s="233"/>
      <c r="D209" s="218" t="s">
        <v>207</v>
      </c>
      <c r="E209" s="234" t="s">
        <v>21</v>
      </c>
      <c r="F209" s="235" t="s">
        <v>2098</v>
      </c>
      <c r="G209" s="233"/>
      <c r="H209" s="236">
        <v>29.152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207</v>
      </c>
      <c r="AU209" s="242" t="s">
        <v>79</v>
      </c>
      <c r="AV209" s="13" t="s">
        <v>79</v>
      </c>
      <c r="AW209" s="13" t="s">
        <v>33</v>
      </c>
      <c r="AX209" s="13" t="s">
        <v>70</v>
      </c>
      <c r="AY209" s="242" t="s">
        <v>195</v>
      </c>
    </row>
    <row r="210" spans="2:51" s="14" customFormat="1" ht="13.5">
      <c r="B210" s="243"/>
      <c r="C210" s="244"/>
      <c r="D210" s="245" t="s">
        <v>207</v>
      </c>
      <c r="E210" s="246" t="s">
        <v>21</v>
      </c>
      <c r="F210" s="247" t="s">
        <v>211</v>
      </c>
      <c r="G210" s="244"/>
      <c r="H210" s="248">
        <v>29.152</v>
      </c>
      <c r="I210" s="249"/>
      <c r="J210" s="244"/>
      <c r="K210" s="244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207</v>
      </c>
      <c r="AU210" s="254" t="s">
        <v>79</v>
      </c>
      <c r="AV210" s="14" t="s">
        <v>203</v>
      </c>
      <c r="AW210" s="14" t="s">
        <v>33</v>
      </c>
      <c r="AX210" s="14" t="s">
        <v>77</v>
      </c>
      <c r="AY210" s="254" t="s">
        <v>195</v>
      </c>
    </row>
    <row r="211" spans="2:65" s="1" customFormat="1" ht="22.5" customHeight="1">
      <c r="B211" s="42"/>
      <c r="C211" s="206" t="s">
        <v>413</v>
      </c>
      <c r="D211" s="206" t="s">
        <v>198</v>
      </c>
      <c r="E211" s="207" t="s">
        <v>2099</v>
      </c>
      <c r="F211" s="208" t="s">
        <v>2100</v>
      </c>
      <c r="G211" s="209" t="s">
        <v>250</v>
      </c>
      <c r="H211" s="210">
        <v>149.878</v>
      </c>
      <c r="I211" s="211"/>
      <c r="J211" s="212">
        <f>ROUND(I211*H211,2)</f>
        <v>0</v>
      </c>
      <c r="K211" s="208" t="s">
        <v>202</v>
      </c>
      <c r="L211" s="62"/>
      <c r="M211" s="213" t="s">
        <v>21</v>
      </c>
      <c r="N211" s="214" t="s">
        <v>41</v>
      </c>
      <c r="O211" s="43"/>
      <c r="P211" s="215">
        <f>O211*H211</f>
        <v>0</v>
      </c>
      <c r="Q211" s="215">
        <v>0.00215</v>
      </c>
      <c r="R211" s="215">
        <f>Q211*H211</f>
        <v>0.32223769999999996</v>
      </c>
      <c r="S211" s="215">
        <v>0</v>
      </c>
      <c r="T211" s="216">
        <f>S211*H211</f>
        <v>0</v>
      </c>
      <c r="AR211" s="25" t="s">
        <v>203</v>
      </c>
      <c r="AT211" s="25" t="s">
        <v>198</v>
      </c>
      <c r="AU211" s="25" t="s">
        <v>79</v>
      </c>
      <c r="AY211" s="25" t="s">
        <v>195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25" t="s">
        <v>77</v>
      </c>
      <c r="BK211" s="217">
        <f>ROUND(I211*H211,2)</f>
        <v>0</v>
      </c>
      <c r="BL211" s="25" t="s">
        <v>203</v>
      </c>
      <c r="BM211" s="25" t="s">
        <v>2101</v>
      </c>
    </row>
    <row r="212" spans="2:47" s="1" customFormat="1" ht="27">
      <c r="B212" s="42"/>
      <c r="C212" s="64"/>
      <c r="D212" s="218" t="s">
        <v>205</v>
      </c>
      <c r="E212" s="64"/>
      <c r="F212" s="219" t="s">
        <v>2102</v>
      </c>
      <c r="G212" s="64"/>
      <c r="H212" s="64"/>
      <c r="I212" s="174"/>
      <c r="J212" s="64"/>
      <c r="K212" s="64"/>
      <c r="L212" s="62"/>
      <c r="M212" s="220"/>
      <c r="N212" s="43"/>
      <c r="O212" s="43"/>
      <c r="P212" s="43"/>
      <c r="Q212" s="43"/>
      <c r="R212" s="43"/>
      <c r="S212" s="43"/>
      <c r="T212" s="79"/>
      <c r="AT212" s="25" t="s">
        <v>205</v>
      </c>
      <c r="AU212" s="25" t="s">
        <v>79</v>
      </c>
    </row>
    <row r="213" spans="2:51" s="13" customFormat="1" ht="13.5">
      <c r="B213" s="232"/>
      <c r="C213" s="233"/>
      <c r="D213" s="218" t="s">
        <v>207</v>
      </c>
      <c r="E213" s="234" t="s">
        <v>21</v>
      </c>
      <c r="F213" s="235" t="s">
        <v>2103</v>
      </c>
      <c r="G213" s="233"/>
      <c r="H213" s="236">
        <v>29.558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207</v>
      </c>
      <c r="AU213" s="242" t="s">
        <v>79</v>
      </c>
      <c r="AV213" s="13" t="s">
        <v>79</v>
      </c>
      <c r="AW213" s="13" t="s">
        <v>33</v>
      </c>
      <c r="AX213" s="13" t="s">
        <v>70</v>
      </c>
      <c r="AY213" s="242" t="s">
        <v>195</v>
      </c>
    </row>
    <row r="214" spans="2:51" s="13" customFormat="1" ht="13.5">
      <c r="B214" s="232"/>
      <c r="C214" s="233"/>
      <c r="D214" s="218" t="s">
        <v>207</v>
      </c>
      <c r="E214" s="234" t="s">
        <v>21</v>
      </c>
      <c r="F214" s="235" t="s">
        <v>2104</v>
      </c>
      <c r="G214" s="233"/>
      <c r="H214" s="236">
        <v>120.32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207</v>
      </c>
      <c r="AU214" s="242" t="s">
        <v>79</v>
      </c>
      <c r="AV214" s="13" t="s">
        <v>79</v>
      </c>
      <c r="AW214" s="13" t="s">
        <v>33</v>
      </c>
      <c r="AX214" s="13" t="s">
        <v>70</v>
      </c>
      <c r="AY214" s="242" t="s">
        <v>195</v>
      </c>
    </row>
    <row r="215" spans="2:51" s="14" customFormat="1" ht="13.5">
      <c r="B215" s="243"/>
      <c r="C215" s="244"/>
      <c r="D215" s="245" t="s">
        <v>207</v>
      </c>
      <c r="E215" s="246" t="s">
        <v>1919</v>
      </c>
      <c r="F215" s="247" t="s">
        <v>211</v>
      </c>
      <c r="G215" s="244"/>
      <c r="H215" s="248">
        <v>149.878</v>
      </c>
      <c r="I215" s="249"/>
      <c r="J215" s="244"/>
      <c r="K215" s="244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207</v>
      </c>
      <c r="AU215" s="254" t="s">
        <v>79</v>
      </c>
      <c r="AV215" s="14" t="s">
        <v>203</v>
      </c>
      <c r="AW215" s="14" t="s">
        <v>33</v>
      </c>
      <c r="AX215" s="14" t="s">
        <v>77</v>
      </c>
      <c r="AY215" s="254" t="s">
        <v>195</v>
      </c>
    </row>
    <row r="216" spans="2:65" s="1" customFormat="1" ht="22.5" customHeight="1">
      <c r="B216" s="42"/>
      <c r="C216" s="206" t="s">
        <v>419</v>
      </c>
      <c r="D216" s="206" t="s">
        <v>198</v>
      </c>
      <c r="E216" s="207" t="s">
        <v>2105</v>
      </c>
      <c r="F216" s="208" t="s">
        <v>2106</v>
      </c>
      <c r="G216" s="209" t="s">
        <v>250</v>
      </c>
      <c r="H216" s="210">
        <v>149.878</v>
      </c>
      <c r="I216" s="211"/>
      <c r="J216" s="212">
        <f>ROUND(I216*H216,2)</f>
        <v>0</v>
      </c>
      <c r="K216" s="208" t="s">
        <v>202</v>
      </c>
      <c r="L216" s="62"/>
      <c r="M216" s="213" t="s">
        <v>21</v>
      </c>
      <c r="N216" s="214" t="s">
        <v>41</v>
      </c>
      <c r="O216" s="43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AR216" s="25" t="s">
        <v>203</v>
      </c>
      <c r="AT216" s="25" t="s">
        <v>198</v>
      </c>
      <c r="AU216" s="25" t="s">
        <v>79</v>
      </c>
      <c r="AY216" s="25" t="s">
        <v>195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25" t="s">
        <v>77</v>
      </c>
      <c r="BK216" s="217">
        <f>ROUND(I216*H216,2)</f>
        <v>0</v>
      </c>
      <c r="BL216" s="25" t="s">
        <v>203</v>
      </c>
      <c r="BM216" s="25" t="s">
        <v>2107</v>
      </c>
    </row>
    <row r="217" spans="2:47" s="1" customFormat="1" ht="27">
      <c r="B217" s="42"/>
      <c r="C217" s="64"/>
      <c r="D217" s="218" t="s">
        <v>205</v>
      </c>
      <c r="E217" s="64"/>
      <c r="F217" s="219" t="s">
        <v>2108</v>
      </c>
      <c r="G217" s="64"/>
      <c r="H217" s="64"/>
      <c r="I217" s="174"/>
      <c r="J217" s="64"/>
      <c r="K217" s="64"/>
      <c r="L217" s="62"/>
      <c r="M217" s="220"/>
      <c r="N217" s="43"/>
      <c r="O217" s="43"/>
      <c r="P217" s="43"/>
      <c r="Q217" s="43"/>
      <c r="R217" s="43"/>
      <c r="S217" s="43"/>
      <c r="T217" s="79"/>
      <c r="AT217" s="25" t="s">
        <v>205</v>
      </c>
      <c r="AU217" s="25" t="s">
        <v>79</v>
      </c>
    </row>
    <row r="218" spans="2:51" s="13" customFormat="1" ht="13.5">
      <c r="B218" s="232"/>
      <c r="C218" s="233"/>
      <c r="D218" s="245" t="s">
        <v>207</v>
      </c>
      <c r="E218" s="256" t="s">
        <v>21</v>
      </c>
      <c r="F218" s="257" t="s">
        <v>1919</v>
      </c>
      <c r="G218" s="233"/>
      <c r="H218" s="258">
        <v>149.878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207</v>
      </c>
      <c r="AU218" s="242" t="s">
        <v>79</v>
      </c>
      <c r="AV218" s="13" t="s">
        <v>79</v>
      </c>
      <c r="AW218" s="13" t="s">
        <v>33</v>
      </c>
      <c r="AX218" s="13" t="s">
        <v>77</v>
      </c>
      <c r="AY218" s="242" t="s">
        <v>195</v>
      </c>
    </row>
    <row r="219" spans="2:65" s="1" customFormat="1" ht="22.5" customHeight="1">
      <c r="B219" s="42"/>
      <c r="C219" s="206" t="s">
        <v>425</v>
      </c>
      <c r="D219" s="206" t="s">
        <v>198</v>
      </c>
      <c r="E219" s="207" t="s">
        <v>2109</v>
      </c>
      <c r="F219" s="208" t="s">
        <v>2110</v>
      </c>
      <c r="G219" s="209" t="s">
        <v>250</v>
      </c>
      <c r="H219" s="210">
        <v>120.32</v>
      </c>
      <c r="I219" s="211"/>
      <c r="J219" s="212">
        <f>ROUND(I219*H219,2)</f>
        <v>0</v>
      </c>
      <c r="K219" s="208" t="s">
        <v>202</v>
      </c>
      <c r="L219" s="62"/>
      <c r="M219" s="213" t="s">
        <v>21</v>
      </c>
      <c r="N219" s="214" t="s">
        <v>41</v>
      </c>
      <c r="O219" s="43"/>
      <c r="P219" s="215">
        <f>O219*H219</f>
        <v>0</v>
      </c>
      <c r="Q219" s="215">
        <v>0.00524</v>
      </c>
      <c r="R219" s="215">
        <f>Q219*H219</f>
        <v>0.6304768</v>
      </c>
      <c r="S219" s="215">
        <v>0</v>
      </c>
      <c r="T219" s="216">
        <f>S219*H219</f>
        <v>0</v>
      </c>
      <c r="AR219" s="25" t="s">
        <v>203</v>
      </c>
      <c r="AT219" s="25" t="s">
        <v>198</v>
      </c>
      <c r="AU219" s="25" t="s">
        <v>79</v>
      </c>
      <c r="AY219" s="25" t="s">
        <v>195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25" t="s">
        <v>77</v>
      </c>
      <c r="BK219" s="217">
        <f>ROUND(I219*H219,2)</f>
        <v>0</v>
      </c>
      <c r="BL219" s="25" t="s">
        <v>203</v>
      </c>
      <c r="BM219" s="25" t="s">
        <v>2111</v>
      </c>
    </row>
    <row r="220" spans="2:47" s="1" customFormat="1" ht="27">
      <c r="B220" s="42"/>
      <c r="C220" s="64"/>
      <c r="D220" s="218" t="s">
        <v>205</v>
      </c>
      <c r="E220" s="64"/>
      <c r="F220" s="219" t="s">
        <v>2112</v>
      </c>
      <c r="G220" s="64"/>
      <c r="H220" s="64"/>
      <c r="I220" s="174"/>
      <c r="J220" s="64"/>
      <c r="K220" s="64"/>
      <c r="L220" s="62"/>
      <c r="M220" s="220"/>
      <c r="N220" s="43"/>
      <c r="O220" s="43"/>
      <c r="P220" s="43"/>
      <c r="Q220" s="43"/>
      <c r="R220" s="43"/>
      <c r="S220" s="43"/>
      <c r="T220" s="79"/>
      <c r="AT220" s="25" t="s">
        <v>205</v>
      </c>
      <c r="AU220" s="25" t="s">
        <v>79</v>
      </c>
    </row>
    <row r="221" spans="2:51" s="13" customFormat="1" ht="13.5">
      <c r="B221" s="232"/>
      <c r="C221" s="233"/>
      <c r="D221" s="245" t="s">
        <v>207</v>
      </c>
      <c r="E221" s="256" t="s">
        <v>1921</v>
      </c>
      <c r="F221" s="257" t="s">
        <v>2104</v>
      </c>
      <c r="G221" s="233"/>
      <c r="H221" s="258">
        <v>120.32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207</v>
      </c>
      <c r="AU221" s="242" t="s">
        <v>79</v>
      </c>
      <c r="AV221" s="13" t="s">
        <v>79</v>
      </c>
      <c r="AW221" s="13" t="s">
        <v>33</v>
      </c>
      <c r="AX221" s="13" t="s">
        <v>77</v>
      </c>
      <c r="AY221" s="242" t="s">
        <v>195</v>
      </c>
    </row>
    <row r="222" spans="2:65" s="1" customFormat="1" ht="22.5" customHeight="1">
      <c r="B222" s="42"/>
      <c r="C222" s="206" t="s">
        <v>432</v>
      </c>
      <c r="D222" s="206" t="s">
        <v>198</v>
      </c>
      <c r="E222" s="207" t="s">
        <v>2113</v>
      </c>
      <c r="F222" s="208" t="s">
        <v>2114</v>
      </c>
      <c r="G222" s="209" t="s">
        <v>250</v>
      </c>
      <c r="H222" s="210">
        <v>120.32</v>
      </c>
      <c r="I222" s="211"/>
      <c r="J222" s="212">
        <f>ROUND(I222*H222,2)</f>
        <v>0</v>
      </c>
      <c r="K222" s="208" t="s">
        <v>202</v>
      </c>
      <c r="L222" s="62"/>
      <c r="M222" s="213" t="s">
        <v>21</v>
      </c>
      <c r="N222" s="214" t="s">
        <v>41</v>
      </c>
      <c r="O222" s="43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AR222" s="25" t="s">
        <v>203</v>
      </c>
      <c r="AT222" s="25" t="s">
        <v>198</v>
      </c>
      <c r="AU222" s="25" t="s">
        <v>79</v>
      </c>
      <c r="AY222" s="25" t="s">
        <v>195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25" t="s">
        <v>77</v>
      </c>
      <c r="BK222" s="217">
        <f>ROUND(I222*H222,2)</f>
        <v>0</v>
      </c>
      <c r="BL222" s="25" t="s">
        <v>203</v>
      </c>
      <c r="BM222" s="25" t="s">
        <v>2115</v>
      </c>
    </row>
    <row r="223" spans="2:47" s="1" customFormat="1" ht="27">
      <c r="B223" s="42"/>
      <c r="C223" s="64"/>
      <c r="D223" s="218" t="s">
        <v>205</v>
      </c>
      <c r="E223" s="64"/>
      <c r="F223" s="219" t="s">
        <v>2116</v>
      </c>
      <c r="G223" s="64"/>
      <c r="H223" s="64"/>
      <c r="I223" s="174"/>
      <c r="J223" s="64"/>
      <c r="K223" s="64"/>
      <c r="L223" s="62"/>
      <c r="M223" s="220"/>
      <c r="N223" s="43"/>
      <c r="O223" s="43"/>
      <c r="P223" s="43"/>
      <c r="Q223" s="43"/>
      <c r="R223" s="43"/>
      <c r="S223" s="43"/>
      <c r="T223" s="79"/>
      <c r="AT223" s="25" t="s">
        <v>205</v>
      </c>
      <c r="AU223" s="25" t="s">
        <v>79</v>
      </c>
    </row>
    <row r="224" spans="2:51" s="13" customFormat="1" ht="13.5">
      <c r="B224" s="232"/>
      <c r="C224" s="233"/>
      <c r="D224" s="245" t="s">
        <v>207</v>
      </c>
      <c r="E224" s="256" t="s">
        <v>21</v>
      </c>
      <c r="F224" s="257" t="s">
        <v>1921</v>
      </c>
      <c r="G224" s="233"/>
      <c r="H224" s="258">
        <v>120.32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207</v>
      </c>
      <c r="AU224" s="242" t="s">
        <v>79</v>
      </c>
      <c r="AV224" s="13" t="s">
        <v>79</v>
      </c>
      <c r="AW224" s="13" t="s">
        <v>33</v>
      </c>
      <c r="AX224" s="13" t="s">
        <v>77</v>
      </c>
      <c r="AY224" s="242" t="s">
        <v>195</v>
      </c>
    </row>
    <row r="225" spans="2:65" s="1" customFormat="1" ht="31.5" customHeight="1">
      <c r="B225" s="42"/>
      <c r="C225" s="206" t="s">
        <v>439</v>
      </c>
      <c r="D225" s="206" t="s">
        <v>198</v>
      </c>
      <c r="E225" s="207" t="s">
        <v>2117</v>
      </c>
      <c r="F225" s="208" t="s">
        <v>2118</v>
      </c>
      <c r="G225" s="209" t="s">
        <v>250</v>
      </c>
      <c r="H225" s="210">
        <v>120.32</v>
      </c>
      <c r="I225" s="211"/>
      <c r="J225" s="212">
        <f>ROUND(I225*H225,2)</f>
        <v>0</v>
      </c>
      <c r="K225" s="208" t="s">
        <v>202</v>
      </c>
      <c r="L225" s="62"/>
      <c r="M225" s="213" t="s">
        <v>21</v>
      </c>
      <c r="N225" s="214" t="s">
        <v>41</v>
      </c>
      <c r="O225" s="43"/>
      <c r="P225" s="215">
        <f>O225*H225</f>
        <v>0</v>
      </c>
      <c r="Q225" s="215">
        <v>0.00186</v>
      </c>
      <c r="R225" s="215">
        <f>Q225*H225</f>
        <v>0.2237952</v>
      </c>
      <c r="S225" s="215">
        <v>0</v>
      </c>
      <c r="T225" s="216">
        <f>S225*H225</f>
        <v>0</v>
      </c>
      <c r="AR225" s="25" t="s">
        <v>203</v>
      </c>
      <c r="AT225" s="25" t="s">
        <v>198</v>
      </c>
      <c r="AU225" s="25" t="s">
        <v>79</v>
      </c>
      <c r="AY225" s="25" t="s">
        <v>195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25" t="s">
        <v>77</v>
      </c>
      <c r="BK225" s="217">
        <f>ROUND(I225*H225,2)</f>
        <v>0</v>
      </c>
      <c r="BL225" s="25" t="s">
        <v>203</v>
      </c>
      <c r="BM225" s="25" t="s">
        <v>2119</v>
      </c>
    </row>
    <row r="226" spans="2:47" s="1" customFormat="1" ht="40.5">
      <c r="B226" s="42"/>
      <c r="C226" s="64"/>
      <c r="D226" s="218" t="s">
        <v>205</v>
      </c>
      <c r="E226" s="64"/>
      <c r="F226" s="219" t="s">
        <v>2120</v>
      </c>
      <c r="G226" s="64"/>
      <c r="H226" s="64"/>
      <c r="I226" s="174"/>
      <c r="J226" s="64"/>
      <c r="K226" s="64"/>
      <c r="L226" s="62"/>
      <c r="M226" s="220"/>
      <c r="N226" s="43"/>
      <c r="O226" s="43"/>
      <c r="P226" s="43"/>
      <c r="Q226" s="43"/>
      <c r="R226" s="43"/>
      <c r="S226" s="43"/>
      <c r="T226" s="79"/>
      <c r="AT226" s="25" t="s">
        <v>205</v>
      </c>
      <c r="AU226" s="25" t="s">
        <v>79</v>
      </c>
    </row>
    <row r="227" spans="2:51" s="13" customFormat="1" ht="13.5">
      <c r="B227" s="232"/>
      <c r="C227" s="233"/>
      <c r="D227" s="245" t="s">
        <v>207</v>
      </c>
      <c r="E227" s="256" t="s">
        <v>21</v>
      </c>
      <c r="F227" s="257" t="s">
        <v>1921</v>
      </c>
      <c r="G227" s="233"/>
      <c r="H227" s="258">
        <v>120.32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207</v>
      </c>
      <c r="AU227" s="242" t="s">
        <v>79</v>
      </c>
      <c r="AV227" s="13" t="s">
        <v>79</v>
      </c>
      <c r="AW227" s="13" t="s">
        <v>33</v>
      </c>
      <c r="AX227" s="13" t="s">
        <v>77</v>
      </c>
      <c r="AY227" s="242" t="s">
        <v>195</v>
      </c>
    </row>
    <row r="228" spans="2:65" s="1" customFormat="1" ht="31.5" customHeight="1">
      <c r="B228" s="42"/>
      <c r="C228" s="206" t="s">
        <v>445</v>
      </c>
      <c r="D228" s="206" t="s">
        <v>198</v>
      </c>
      <c r="E228" s="207" t="s">
        <v>2121</v>
      </c>
      <c r="F228" s="208" t="s">
        <v>2122</v>
      </c>
      <c r="G228" s="209" t="s">
        <v>250</v>
      </c>
      <c r="H228" s="210">
        <v>120.32</v>
      </c>
      <c r="I228" s="211"/>
      <c r="J228" s="212">
        <f>ROUND(I228*H228,2)</f>
        <v>0</v>
      </c>
      <c r="K228" s="208" t="s">
        <v>202</v>
      </c>
      <c r="L228" s="62"/>
      <c r="M228" s="213" t="s">
        <v>21</v>
      </c>
      <c r="N228" s="214" t="s">
        <v>41</v>
      </c>
      <c r="O228" s="43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AR228" s="25" t="s">
        <v>203</v>
      </c>
      <c r="AT228" s="25" t="s">
        <v>198</v>
      </c>
      <c r="AU228" s="25" t="s">
        <v>79</v>
      </c>
      <c r="AY228" s="25" t="s">
        <v>195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25" t="s">
        <v>77</v>
      </c>
      <c r="BK228" s="217">
        <f>ROUND(I228*H228,2)</f>
        <v>0</v>
      </c>
      <c r="BL228" s="25" t="s">
        <v>203</v>
      </c>
      <c r="BM228" s="25" t="s">
        <v>2123</v>
      </c>
    </row>
    <row r="229" spans="2:47" s="1" customFormat="1" ht="40.5">
      <c r="B229" s="42"/>
      <c r="C229" s="64"/>
      <c r="D229" s="218" t="s">
        <v>205</v>
      </c>
      <c r="E229" s="64"/>
      <c r="F229" s="219" t="s">
        <v>2124</v>
      </c>
      <c r="G229" s="64"/>
      <c r="H229" s="64"/>
      <c r="I229" s="174"/>
      <c r="J229" s="64"/>
      <c r="K229" s="64"/>
      <c r="L229" s="62"/>
      <c r="M229" s="220"/>
      <c r="N229" s="43"/>
      <c r="O229" s="43"/>
      <c r="P229" s="43"/>
      <c r="Q229" s="43"/>
      <c r="R229" s="43"/>
      <c r="S229" s="43"/>
      <c r="T229" s="79"/>
      <c r="AT229" s="25" t="s">
        <v>205</v>
      </c>
      <c r="AU229" s="25" t="s">
        <v>79</v>
      </c>
    </row>
    <row r="230" spans="2:51" s="13" customFormat="1" ht="13.5">
      <c r="B230" s="232"/>
      <c r="C230" s="233"/>
      <c r="D230" s="245" t="s">
        <v>207</v>
      </c>
      <c r="E230" s="256" t="s">
        <v>21</v>
      </c>
      <c r="F230" s="257" t="s">
        <v>1921</v>
      </c>
      <c r="G230" s="233"/>
      <c r="H230" s="258">
        <v>120.32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207</v>
      </c>
      <c r="AU230" s="242" t="s">
        <v>79</v>
      </c>
      <c r="AV230" s="13" t="s">
        <v>79</v>
      </c>
      <c r="AW230" s="13" t="s">
        <v>33</v>
      </c>
      <c r="AX230" s="13" t="s">
        <v>77</v>
      </c>
      <c r="AY230" s="242" t="s">
        <v>195</v>
      </c>
    </row>
    <row r="231" spans="2:65" s="1" customFormat="1" ht="22.5" customHeight="1">
      <c r="B231" s="42"/>
      <c r="C231" s="206" t="s">
        <v>451</v>
      </c>
      <c r="D231" s="206" t="s">
        <v>198</v>
      </c>
      <c r="E231" s="207" t="s">
        <v>2125</v>
      </c>
      <c r="F231" s="208" t="s">
        <v>2126</v>
      </c>
      <c r="G231" s="209" t="s">
        <v>223</v>
      </c>
      <c r="H231" s="210">
        <v>0.9</v>
      </c>
      <c r="I231" s="211"/>
      <c r="J231" s="212">
        <f>ROUND(I231*H231,2)</f>
        <v>0</v>
      </c>
      <c r="K231" s="208" t="s">
        <v>202</v>
      </c>
      <c r="L231" s="62"/>
      <c r="M231" s="213" t="s">
        <v>21</v>
      </c>
      <c r="N231" s="214" t="s">
        <v>41</v>
      </c>
      <c r="O231" s="43"/>
      <c r="P231" s="215">
        <f>O231*H231</f>
        <v>0</v>
      </c>
      <c r="Q231" s="215">
        <v>1.05516</v>
      </c>
      <c r="R231" s="215">
        <f>Q231*H231</f>
        <v>0.9496440000000002</v>
      </c>
      <c r="S231" s="215">
        <v>0</v>
      </c>
      <c r="T231" s="216">
        <f>S231*H231</f>
        <v>0</v>
      </c>
      <c r="AR231" s="25" t="s">
        <v>203</v>
      </c>
      <c r="AT231" s="25" t="s">
        <v>198</v>
      </c>
      <c r="AU231" s="25" t="s">
        <v>79</v>
      </c>
      <c r="AY231" s="25" t="s">
        <v>195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77</v>
      </c>
      <c r="BK231" s="217">
        <f>ROUND(I231*H231,2)</f>
        <v>0</v>
      </c>
      <c r="BL231" s="25" t="s">
        <v>203</v>
      </c>
      <c r="BM231" s="25" t="s">
        <v>2127</v>
      </c>
    </row>
    <row r="232" spans="2:47" s="1" customFormat="1" ht="54">
      <c r="B232" s="42"/>
      <c r="C232" s="64"/>
      <c r="D232" s="245" t="s">
        <v>205</v>
      </c>
      <c r="E232" s="64"/>
      <c r="F232" s="255" t="s">
        <v>2128</v>
      </c>
      <c r="G232" s="64"/>
      <c r="H232" s="64"/>
      <c r="I232" s="174"/>
      <c r="J232" s="64"/>
      <c r="K232" s="64"/>
      <c r="L232" s="62"/>
      <c r="M232" s="220"/>
      <c r="N232" s="43"/>
      <c r="O232" s="43"/>
      <c r="P232" s="43"/>
      <c r="Q232" s="43"/>
      <c r="R232" s="43"/>
      <c r="S232" s="43"/>
      <c r="T232" s="79"/>
      <c r="AT232" s="25" t="s">
        <v>205</v>
      </c>
      <c r="AU232" s="25" t="s">
        <v>79</v>
      </c>
    </row>
    <row r="233" spans="2:65" s="1" customFormat="1" ht="22.5" customHeight="1">
      <c r="B233" s="42"/>
      <c r="C233" s="206" t="s">
        <v>457</v>
      </c>
      <c r="D233" s="206" t="s">
        <v>198</v>
      </c>
      <c r="E233" s="207" t="s">
        <v>2129</v>
      </c>
      <c r="F233" s="208" t="s">
        <v>2130</v>
      </c>
      <c r="G233" s="209" t="s">
        <v>223</v>
      </c>
      <c r="H233" s="210">
        <v>1.622</v>
      </c>
      <c r="I233" s="211"/>
      <c r="J233" s="212">
        <f>ROUND(I233*H233,2)</f>
        <v>0</v>
      </c>
      <c r="K233" s="208" t="s">
        <v>202</v>
      </c>
      <c r="L233" s="62"/>
      <c r="M233" s="213" t="s">
        <v>21</v>
      </c>
      <c r="N233" s="214" t="s">
        <v>41</v>
      </c>
      <c r="O233" s="43"/>
      <c r="P233" s="215">
        <f>O233*H233</f>
        <v>0</v>
      </c>
      <c r="Q233" s="215">
        <v>1.05306</v>
      </c>
      <c r="R233" s="215">
        <f>Q233*H233</f>
        <v>1.7080633200000004</v>
      </c>
      <c r="S233" s="215">
        <v>0</v>
      </c>
      <c r="T233" s="216">
        <f>S233*H233</f>
        <v>0</v>
      </c>
      <c r="AR233" s="25" t="s">
        <v>203</v>
      </c>
      <c r="AT233" s="25" t="s">
        <v>198</v>
      </c>
      <c r="AU233" s="25" t="s">
        <v>79</v>
      </c>
      <c r="AY233" s="25" t="s">
        <v>195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25" t="s">
        <v>77</v>
      </c>
      <c r="BK233" s="217">
        <f>ROUND(I233*H233,2)</f>
        <v>0</v>
      </c>
      <c r="BL233" s="25" t="s">
        <v>203</v>
      </c>
      <c r="BM233" s="25" t="s">
        <v>2131</v>
      </c>
    </row>
    <row r="234" spans="2:47" s="1" customFormat="1" ht="54">
      <c r="B234" s="42"/>
      <c r="C234" s="64"/>
      <c r="D234" s="218" t="s">
        <v>205</v>
      </c>
      <c r="E234" s="64"/>
      <c r="F234" s="219" t="s">
        <v>2132</v>
      </c>
      <c r="G234" s="64"/>
      <c r="H234" s="64"/>
      <c r="I234" s="174"/>
      <c r="J234" s="64"/>
      <c r="K234" s="64"/>
      <c r="L234" s="62"/>
      <c r="M234" s="220"/>
      <c r="N234" s="43"/>
      <c r="O234" s="43"/>
      <c r="P234" s="43"/>
      <c r="Q234" s="43"/>
      <c r="R234" s="43"/>
      <c r="S234" s="43"/>
      <c r="T234" s="79"/>
      <c r="AT234" s="25" t="s">
        <v>205</v>
      </c>
      <c r="AU234" s="25" t="s">
        <v>79</v>
      </c>
    </row>
    <row r="235" spans="2:51" s="13" customFormat="1" ht="13.5">
      <c r="B235" s="232"/>
      <c r="C235" s="233"/>
      <c r="D235" s="245" t="s">
        <v>207</v>
      </c>
      <c r="E235" s="256" t="s">
        <v>21</v>
      </c>
      <c r="F235" s="257" t="s">
        <v>2133</v>
      </c>
      <c r="G235" s="233"/>
      <c r="H235" s="258">
        <v>1.622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207</v>
      </c>
      <c r="AU235" s="242" t="s">
        <v>79</v>
      </c>
      <c r="AV235" s="13" t="s">
        <v>79</v>
      </c>
      <c r="AW235" s="13" t="s">
        <v>33</v>
      </c>
      <c r="AX235" s="13" t="s">
        <v>77</v>
      </c>
      <c r="AY235" s="242" t="s">
        <v>195</v>
      </c>
    </row>
    <row r="236" spans="2:65" s="1" customFormat="1" ht="22.5" customHeight="1">
      <c r="B236" s="42"/>
      <c r="C236" s="206" t="s">
        <v>464</v>
      </c>
      <c r="D236" s="206" t="s">
        <v>198</v>
      </c>
      <c r="E236" s="207" t="s">
        <v>2134</v>
      </c>
      <c r="F236" s="208" t="s">
        <v>2135</v>
      </c>
      <c r="G236" s="209" t="s">
        <v>201</v>
      </c>
      <c r="H236" s="210">
        <v>14.459</v>
      </c>
      <c r="I236" s="211"/>
      <c r="J236" s="212">
        <f>ROUND(I236*H236,2)</f>
        <v>0</v>
      </c>
      <c r="K236" s="208" t="s">
        <v>202</v>
      </c>
      <c r="L236" s="62"/>
      <c r="M236" s="213" t="s">
        <v>21</v>
      </c>
      <c r="N236" s="214" t="s">
        <v>41</v>
      </c>
      <c r="O236" s="43"/>
      <c r="P236" s="215">
        <f>O236*H236</f>
        <v>0</v>
      </c>
      <c r="Q236" s="215">
        <v>2.45336</v>
      </c>
      <c r="R236" s="215">
        <f>Q236*H236</f>
        <v>35.47313224</v>
      </c>
      <c r="S236" s="215">
        <v>0</v>
      </c>
      <c r="T236" s="216">
        <f>S236*H236</f>
        <v>0</v>
      </c>
      <c r="AR236" s="25" t="s">
        <v>203</v>
      </c>
      <c r="AT236" s="25" t="s">
        <v>198</v>
      </c>
      <c r="AU236" s="25" t="s">
        <v>79</v>
      </c>
      <c r="AY236" s="25" t="s">
        <v>195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77</v>
      </c>
      <c r="BK236" s="217">
        <f>ROUND(I236*H236,2)</f>
        <v>0</v>
      </c>
      <c r="BL236" s="25" t="s">
        <v>203</v>
      </c>
      <c r="BM236" s="25" t="s">
        <v>2136</v>
      </c>
    </row>
    <row r="237" spans="2:47" s="1" customFormat="1" ht="40.5">
      <c r="B237" s="42"/>
      <c r="C237" s="64"/>
      <c r="D237" s="218" t="s">
        <v>205</v>
      </c>
      <c r="E237" s="64"/>
      <c r="F237" s="219" t="s">
        <v>2137</v>
      </c>
      <c r="G237" s="64"/>
      <c r="H237" s="64"/>
      <c r="I237" s="174"/>
      <c r="J237" s="64"/>
      <c r="K237" s="64"/>
      <c r="L237" s="62"/>
      <c r="M237" s="220"/>
      <c r="N237" s="43"/>
      <c r="O237" s="43"/>
      <c r="P237" s="43"/>
      <c r="Q237" s="43"/>
      <c r="R237" s="43"/>
      <c r="S237" s="43"/>
      <c r="T237" s="79"/>
      <c r="AT237" s="25" t="s">
        <v>205</v>
      </c>
      <c r="AU237" s="25" t="s">
        <v>79</v>
      </c>
    </row>
    <row r="238" spans="2:47" s="1" customFormat="1" ht="27">
      <c r="B238" s="42"/>
      <c r="C238" s="64"/>
      <c r="D238" s="218" t="s">
        <v>226</v>
      </c>
      <c r="E238" s="64"/>
      <c r="F238" s="259" t="s">
        <v>2138</v>
      </c>
      <c r="G238" s="64"/>
      <c r="H238" s="64"/>
      <c r="I238" s="174"/>
      <c r="J238" s="64"/>
      <c r="K238" s="64"/>
      <c r="L238" s="62"/>
      <c r="M238" s="220"/>
      <c r="N238" s="43"/>
      <c r="O238" s="43"/>
      <c r="P238" s="43"/>
      <c r="Q238" s="43"/>
      <c r="R238" s="43"/>
      <c r="S238" s="43"/>
      <c r="T238" s="79"/>
      <c r="AT238" s="25" t="s">
        <v>226</v>
      </c>
      <c r="AU238" s="25" t="s">
        <v>79</v>
      </c>
    </row>
    <row r="239" spans="2:51" s="13" customFormat="1" ht="13.5">
      <c r="B239" s="232"/>
      <c r="C239" s="233"/>
      <c r="D239" s="218" t="s">
        <v>207</v>
      </c>
      <c r="E239" s="234" t="s">
        <v>21</v>
      </c>
      <c r="F239" s="235" t="s">
        <v>2139</v>
      </c>
      <c r="G239" s="233"/>
      <c r="H239" s="236">
        <v>1.881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207</v>
      </c>
      <c r="AU239" s="242" t="s">
        <v>79</v>
      </c>
      <c r="AV239" s="13" t="s">
        <v>79</v>
      </c>
      <c r="AW239" s="13" t="s">
        <v>33</v>
      </c>
      <c r="AX239" s="13" t="s">
        <v>70</v>
      </c>
      <c r="AY239" s="242" t="s">
        <v>195</v>
      </c>
    </row>
    <row r="240" spans="2:51" s="13" customFormat="1" ht="13.5">
      <c r="B240" s="232"/>
      <c r="C240" s="233"/>
      <c r="D240" s="218" t="s">
        <v>207</v>
      </c>
      <c r="E240" s="234" t="s">
        <v>21</v>
      </c>
      <c r="F240" s="235" t="s">
        <v>2140</v>
      </c>
      <c r="G240" s="233"/>
      <c r="H240" s="236">
        <v>6.156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207</v>
      </c>
      <c r="AU240" s="242" t="s">
        <v>79</v>
      </c>
      <c r="AV240" s="13" t="s">
        <v>79</v>
      </c>
      <c r="AW240" s="13" t="s">
        <v>33</v>
      </c>
      <c r="AX240" s="13" t="s">
        <v>70</v>
      </c>
      <c r="AY240" s="242" t="s">
        <v>195</v>
      </c>
    </row>
    <row r="241" spans="2:51" s="13" customFormat="1" ht="13.5">
      <c r="B241" s="232"/>
      <c r="C241" s="233"/>
      <c r="D241" s="218" t="s">
        <v>207</v>
      </c>
      <c r="E241" s="234" t="s">
        <v>21</v>
      </c>
      <c r="F241" s="235" t="s">
        <v>2141</v>
      </c>
      <c r="G241" s="233"/>
      <c r="H241" s="236">
        <v>6.422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207</v>
      </c>
      <c r="AU241" s="242" t="s">
        <v>79</v>
      </c>
      <c r="AV241" s="13" t="s">
        <v>79</v>
      </c>
      <c r="AW241" s="13" t="s">
        <v>33</v>
      </c>
      <c r="AX241" s="13" t="s">
        <v>70</v>
      </c>
      <c r="AY241" s="242" t="s">
        <v>195</v>
      </c>
    </row>
    <row r="242" spans="2:51" s="14" customFormat="1" ht="13.5">
      <c r="B242" s="243"/>
      <c r="C242" s="244"/>
      <c r="D242" s="245" t="s">
        <v>207</v>
      </c>
      <c r="E242" s="246" t="s">
        <v>21</v>
      </c>
      <c r="F242" s="247" t="s">
        <v>211</v>
      </c>
      <c r="G242" s="244"/>
      <c r="H242" s="248">
        <v>14.459</v>
      </c>
      <c r="I242" s="249"/>
      <c r="J242" s="244"/>
      <c r="K242" s="244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207</v>
      </c>
      <c r="AU242" s="254" t="s">
        <v>79</v>
      </c>
      <c r="AV242" s="14" t="s">
        <v>203</v>
      </c>
      <c r="AW242" s="14" t="s">
        <v>33</v>
      </c>
      <c r="AX242" s="14" t="s">
        <v>77</v>
      </c>
      <c r="AY242" s="254" t="s">
        <v>195</v>
      </c>
    </row>
    <row r="243" spans="2:65" s="1" customFormat="1" ht="22.5" customHeight="1">
      <c r="B243" s="42"/>
      <c r="C243" s="206" t="s">
        <v>471</v>
      </c>
      <c r="D243" s="206" t="s">
        <v>198</v>
      </c>
      <c r="E243" s="207" t="s">
        <v>2142</v>
      </c>
      <c r="F243" s="208" t="s">
        <v>2143</v>
      </c>
      <c r="G243" s="209" t="s">
        <v>250</v>
      </c>
      <c r="H243" s="210">
        <v>87.101</v>
      </c>
      <c r="I243" s="211"/>
      <c r="J243" s="212">
        <f>ROUND(I243*H243,2)</f>
        <v>0</v>
      </c>
      <c r="K243" s="208" t="s">
        <v>202</v>
      </c>
      <c r="L243" s="62"/>
      <c r="M243" s="213" t="s">
        <v>21</v>
      </c>
      <c r="N243" s="214" t="s">
        <v>41</v>
      </c>
      <c r="O243" s="43"/>
      <c r="P243" s="215">
        <f>O243*H243</f>
        <v>0</v>
      </c>
      <c r="Q243" s="215">
        <v>0.00077</v>
      </c>
      <c r="R243" s="215">
        <f>Q243*H243</f>
        <v>0.06706777</v>
      </c>
      <c r="S243" s="215">
        <v>0</v>
      </c>
      <c r="T243" s="216">
        <f>S243*H243</f>
        <v>0</v>
      </c>
      <c r="AR243" s="25" t="s">
        <v>203</v>
      </c>
      <c r="AT243" s="25" t="s">
        <v>198</v>
      </c>
      <c r="AU243" s="25" t="s">
        <v>79</v>
      </c>
      <c r="AY243" s="25" t="s">
        <v>195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25" t="s">
        <v>77</v>
      </c>
      <c r="BK243" s="217">
        <f>ROUND(I243*H243,2)</f>
        <v>0</v>
      </c>
      <c r="BL243" s="25" t="s">
        <v>203</v>
      </c>
      <c r="BM243" s="25" t="s">
        <v>2144</v>
      </c>
    </row>
    <row r="244" spans="2:47" s="1" customFormat="1" ht="40.5">
      <c r="B244" s="42"/>
      <c r="C244" s="64"/>
      <c r="D244" s="218" t="s">
        <v>205</v>
      </c>
      <c r="E244" s="64"/>
      <c r="F244" s="219" t="s">
        <v>2145</v>
      </c>
      <c r="G244" s="64"/>
      <c r="H244" s="64"/>
      <c r="I244" s="174"/>
      <c r="J244" s="64"/>
      <c r="K244" s="64"/>
      <c r="L244" s="62"/>
      <c r="M244" s="220"/>
      <c r="N244" s="43"/>
      <c r="O244" s="43"/>
      <c r="P244" s="43"/>
      <c r="Q244" s="43"/>
      <c r="R244" s="43"/>
      <c r="S244" s="43"/>
      <c r="T244" s="79"/>
      <c r="AT244" s="25" t="s">
        <v>205</v>
      </c>
      <c r="AU244" s="25" t="s">
        <v>79</v>
      </c>
    </row>
    <row r="245" spans="2:51" s="13" customFormat="1" ht="13.5">
      <c r="B245" s="232"/>
      <c r="C245" s="233"/>
      <c r="D245" s="218" t="s">
        <v>207</v>
      </c>
      <c r="E245" s="234" t="s">
        <v>21</v>
      </c>
      <c r="F245" s="235" t="s">
        <v>2146</v>
      </c>
      <c r="G245" s="233"/>
      <c r="H245" s="236">
        <v>48.231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AT245" s="242" t="s">
        <v>207</v>
      </c>
      <c r="AU245" s="242" t="s">
        <v>79</v>
      </c>
      <c r="AV245" s="13" t="s">
        <v>79</v>
      </c>
      <c r="AW245" s="13" t="s">
        <v>33</v>
      </c>
      <c r="AX245" s="13" t="s">
        <v>70</v>
      </c>
      <c r="AY245" s="242" t="s">
        <v>195</v>
      </c>
    </row>
    <row r="246" spans="2:51" s="13" customFormat="1" ht="13.5">
      <c r="B246" s="232"/>
      <c r="C246" s="233"/>
      <c r="D246" s="218" t="s">
        <v>207</v>
      </c>
      <c r="E246" s="234" t="s">
        <v>21</v>
      </c>
      <c r="F246" s="235" t="s">
        <v>2147</v>
      </c>
      <c r="G246" s="233"/>
      <c r="H246" s="236">
        <v>38.87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207</v>
      </c>
      <c r="AU246" s="242" t="s">
        <v>79</v>
      </c>
      <c r="AV246" s="13" t="s">
        <v>79</v>
      </c>
      <c r="AW246" s="13" t="s">
        <v>33</v>
      </c>
      <c r="AX246" s="13" t="s">
        <v>70</v>
      </c>
      <c r="AY246" s="242" t="s">
        <v>195</v>
      </c>
    </row>
    <row r="247" spans="2:51" s="14" customFormat="1" ht="13.5">
      <c r="B247" s="243"/>
      <c r="C247" s="244"/>
      <c r="D247" s="245" t="s">
        <v>207</v>
      </c>
      <c r="E247" s="246" t="s">
        <v>1923</v>
      </c>
      <c r="F247" s="247" t="s">
        <v>211</v>
      </c>
      <c r="G247" s="244"/>
      <c r="H247" s="248">
        <v>87.101</v>
      </c>
      <c r="I247" s="249"/>
      <c r="J247" s="244"/>
      <c r="K247" s="244"/>
      <c r="L247" s="250"/>
      <c r="M247" s="251"/>
      <c r="N247" s="252"/>
      <c r="O247" s="252"/>
      <c r="P247" s="252"/>
      <c r="Q247" s="252"/>
      <c r="R247" s="252"/>
      <c r="S247" s="252"/>
      <c r="T247" s="253"/>
      <c r="AT247" s="254" t="s">
        <v>207</v>
      </c>
      <c r="AU247" s="254" t="s">
        <v>79</v>
      </c>
      <c r="AV247" s="14" t="s">
        <v>203</v>
      </c>
      <c r="AW247" s="14" t="s">
        <v>33</v>
      </c>
      <c r="AX247" s="14" t="s">
        <v>77</v>
      </c>
      <c r="AY247" s="254" t="s">
        <v>195</v>
      </c>
    </row>
    <row r="248" spans="2:65" s="1" customFormat="1" ht="22.5" customHeight="1">
      <c r="B248" s="42"/>
      <c r="C248" s="206" t="s">
        <v>483</v>
      </c>
      <c r="D248" s="206" t="s">
        <v>198</v>
      </c>
      <c r="E248" s="207" t="s">
        <v>2148</v>
      </c>
      <c r="F248" s="208" t="s">
        <v>2149</v>
      </c>
      <c r="G248" s="209" t="s">
        <v>250</v>
      </c>
      <c r="H248" s="210">
        <v>87.101</v>
      </c>
      <c r="I248" s="211"/>
      <c r="J248" s="212">
        <f>ROUND(I248*H248,2)</f>
        <v>0</v>
      </c>
      <c r="K248" s="208" t="s">
        <v>202</v>
      </c>
      <c r="L248" s="62"/>
      <c r="M248" s="213" t="s">
        <v>21</v>
      </c>
      <c r="N248" s="214" t="s">
        <v>41</v>
      </c>
      <c r="O248" s="43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AR248" s="25" t="s">
        <v>203</v>
      </c>
      <c r="AT248" s="25" t="s">
        <v>198</v>
      </c>
      <c r="AU248" s="25" t="s">
        <v>79</v>
      </c>
      <c r="AY248" s="25" t="s">
        <v>195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25" t="s">
        <v>77</v>
      </c>
      <c r="BK248" s="217">
        <f>ROUND(I248*H248,2)</f>
        <v>0</v>
      </c>
      <c r="BL248" s="25" t="s">
        <v>203</v>
      </c>
      <c r="BM248" s="25" t="s">
        <v>2150</v>
      </c>
    </row>
    <row r="249" spans="2:47" s="1" customFormat="1" ht="54">
      <c r="B249" s="42"/>
      <c r="C249" s="64"/>
      <c r="D249" s="218" t="s">
        <v>205</v>
      </c>
      <c r="E249" s="64"/>
      <c r="F249" s="219" t="s">
        <v>2151</v>
      </c>
      <c r="G249" s="64"/>
      <c r="H249" s="64"/>
      <c r="I249" s="174"/>
      <c r="J249" s="64"/>
      <c r="K249" s="64"/>
      <c r="L249" s="62"/>
      <c r="M249" s="220"/>
      <c r="N249" s="43"/>
      <c r="O249" s="43"/>
      <c r="P249" s="43"/>
      <c r="Q249" s="43"/>
      <c r="R249" s="43"/>
      <c r="S249" s="43"/>
      <c r="T249" s="79"/>
      <c r="AT249" s="25" t="s">
        <v>205</v>
      </c>
      <c r="AU249" s="25" t="s">
        <v>79</v>
      </c>
    </row>
    <row r="250" spans="2:51" s="13" customFormat="1" ht="13.5">
      <c r="B250" s="232"/>
      <c r="C250" s="233"/>
      <c r="D250" s="245" t="s">
        <v>207</v>
      </c>
      <c r="E250" s="256" t="s">
        <v>21</v>
      </c>
      <c r="F250" s="257" t="s">
        <v>1923</v>
      </c>
      <c r="G250" s="233"/>
      <c r="H250" s="258">
        <v>87.101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207</v>
      </c>
      <c r="AU250" s="242" t="s">
        <v>79</v>
      </c>
      <c r="AV250" s="13" t="s">
        <v>79</v>
      </c>
      <c r="AW250" s="13" t="s">
        <v>33</v>
      </c>
      <c r="AX250" s="13" t="s">
        <v>77</v>
      </c>
      <c r="AY250" s="242" t="s">
        <v>195</v>
      </c>
    </row>
    <row r="251" spans="2:65" s="1" customFormat="1" ht="22.5" customHeight="1">
      <c r="B251" s="42"/>
      <c r="C251" s="206" t="s">
        <v>488</v>
      </c>
      <c r="D251" s="206" t="s">
        <v>198</v>
      </c>
      <c r="E251" s="207" t="s">
        <v>2152</v>
      </c>
      <c r="F251" s="208" t="s">
        <v>2153</v>
      </c>
      <c r="G251" s="209" t="s">
        <v>250</v>
      </c>
      <c r="H251" s="210">
        <v>87.101</v>
      </c>
      <c r="I251" s="211"/>
      <c r="J251" s="212">
        <f>ROUND(I251*H251,2)</f>
        <v>0</v>
      </c>
      <c r="K251" s="208" t="s">
        <v>202</v>
      </c>
      <c r="L251" s="62"/>
      <c r="M251" s="213" t="s">
        <v>21</v>
      </c>
      <c r="N251" s="214" t="s">
        <v>41</v>
      </c>
      <c r="O251" s="43"/>
      <c r="P251" s="215">
        <f>O251*H251</f>
        <v>0</v>
      </c>
      <c r="Q251" s="215">
        <v>0.0082</v>
      </c>
      <c r="R251" s="215">
        <f>Q251*H251</f>
        <v>0.7142282000000001</v>
      </c>
      <c r="S251" s="215">
        <v>0</v>
      </c>
      <c r="T251" s="216">
        <f>S251*H251</f>
        <v>0</v>
      </c>
      <c r="AR251" s="25" t="s">
        <v>203</v>
      </c>
      <c r="AT251" s="25" t="s">
        <v>198</v>
      </c>
      <c r="AU251" s="25" t="s">
        <v>79</v>
      </c>
      <c r="AY251" s="25" t="s">
        <v>195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77</v>
      </c>
      <c r="BK251" s="217">
        <f>ROUND(I251*H251,2)</f>
        <v>0</v>
      </c>
      <c r="BL251" s="25" t="s">
        <v>203</v>
      </c>
      <c r="BM251" s="25" t="s">
        <v>2154</v>
      </c>
    </row>
    <row r="252" spans="2:47" s="1" customFormat="1" ht="27">
      <c r="B252" s="42"/>
      <c r="C252" s="64"/>
      <c r="D252" s="218" t="s">
        <v>205</v>
      </c>
      <c r="E252" s="64"/>
      <c r="F252" s="219" t="s">
        <v>2155</v>
      </c>
      <c r="G252" s="64"/>
      <c r="H252" s="64"/>
      <c r="I252" s="174"/>
      <c r="J252" s="64"/>
      <c r="K252" s="64"/>
      <c r="L252" s="62"/>
      <c r="M252" s="220"/>
      <c r="N252" s="43"/>
      <c r="O252" s="43"/>
      <c r="P252" s="43"/>
      <c r="Q252" s="43"/>
      <c r="R252" s="43"/>
      <c r="S252" s="43"/>
      <c r="T252" s="79"/>
      <c r="AT252" s="25" t="s">
        <v>205</v>
      </c>
      <c r="AU252" s="25" t="s">
        <v>79</v>
      </c>
    </row>
    <row r="253" spans="2:51" s="13" customFormat="1" ht="13.5">
      <c r="B253" s="232"/>
      <c r="C253" s="233"/>
      <c r="D253" s="245" t="s">
        <v>207</v>
      </c>
      <c r="E253" s="256" t="s">
        <v>21</v>
      </c>
      <c r="F253" s="257" t="s">
        <v>1923</v>
      </c>
      <c r="G253" s="233"/>
      <c r="H253" s="258">
        <v>87.101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207</v>
      </c>
      <c r="AU253" s="242" t="s">
        <v>79</v>
      </c>
      <c r="AV253" s="13" t="s">
        <v>79</v>
      </c>
      <c r="AW253" s="13" t="s">
        <v>33</v>
      </c>
      <c r="AX253" s="13" t="s">
        <v>77</v>
      </c>
      <c r="AY253" s="242" t="s">
        <v>195</v>
      </c>
    </row>
    <row r="254" spans="2:65" s="1" customFormat="1" ht="22.5" customHeight="1">
      <c r="B254" s="42"/>
      <c r="C254" s="206" t="s">
        <v>493</v>
      </c>
      <c r="D254" s="206" t="s">
        <v>198</v>
      </c>
      <c r="E254" s="207" t="s">
        <v>2156</v>
      </c>
      <c r="F254" s="208" t="s">
        <v>2157</v>
      </c>
      <c r="G254" s="209" t="s">
        <v>250</v>
      </c>
      <c r="H254" s="210">
        <v>87.101</v>
      </c>
      <c r="I254" s="211"/>
      <c r="J254" s="212">
        <f>ROUND(I254*H254,2)</f>
        <v>0</v>
      </c>
      <c r="K254" s="208" t="s">
        <v>202</v>
      </c>
      <c r="L254" s="62"/>
      <c r="M254" s="213" t="s">
        <v>21</v>
      </c>
      <c r="N254" s="214" t="s">
        <v>41</v>
      </c>
      <c r="O254" s="43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AR254" s="25" t="s">
        <v>203</v>
      </c>
      <c r="AT254" s="25" t="s">
        <v>198</v>
      </c>
      <c r="AU254" s="25" t="s">
        <v>79</v>
      </c>
      <c r="AY254" s="25" t="s">
        <v>195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77</v>
      </c>
      <c r="BK254" s="217">
        <f>ROUND(I254*H254,2)</f>
        <v>0</v>
      </c>
      <c r="BL254" s="25" t="s">
        <v>203</v>
      </c>
      <c r="BM254" s="25" t="s">
        <v>2158</v>
      </c>
    </row>
    <row r="255" spans="2:47" s="1" customFormat="1" ht="27">
      <c r="B255" s="42"/>
      <c r="C255" s="64"/>
      <c r="D255" s="218" t="s">
        <v>205</v>
      </c>
      <c r="E255" s="64"/>
      <c r="F255" s="219" t="s">
        <v>2159</v>
      </c>
      <c r="G255" s="64"/>
      <c r="H255" s="64"/>
      <c r="I255" s="174"/>
      <c r="J255" s="64"/>
      <c r="K255" s="64"/>
      <c r="L255" s="62"/>
      <c r="M255" s="220"/>
      <c r="N255" s="43"/>
      <c r="O255" s="43"/>
      <c r="P255" s="43"/>
      <c r="Q255" s="43"/>
      <c r="R255" s="43"/>
      <c r="S255" s="43"/>
      <c r="T255" s="79"/>
      <c r="AT255" s="25" t="s">
        <v>205</v>
      </c>
      <c r="AU255" s="25" t="s">
        <v>79</v>
      </c>
    </row>
    <row r="256" spans="2:51" s="13" customFormat="1" ht="13.5">
      <c r="B256" s="232"/>
      <c r="C256" s="233"/>
      <c r="D256" s="245" t="s">
        <v>207</v>
      </c>
      <c r="E256" s="256" t="s">
        <v>21</v>
      </c>
      <c r="F256" s="257" t="s">
        <v>1923</v>
      </c>
      <c r="G256" s="233"/>
      <c r="H256" s="258">
        <v>87.101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207</v>
      </c>
      <c r="AU256" s="242" t="s">
        <v>79</v>
      </c>
      <c r="AV256" s="13" t="s">
        <v>79</v>
      </c>
      <c r="AW256" s="13" t="s">
        <v>33</v>
      </c>
      <c r="AX256" s="13" t="s">
        <v>77</v>
      </c>
      <c r="AY256" s="242" t="s">
        <v>195</v>
      </c>
    </row>
    <row r="257" spans="2:65" s="1" customFormat="1" ht="22.5" customHeight="1">
      <c r="B257" s="42"/>
      <c r="C257" s="206" t="s">
        <v>499</v>
      </c>
      <c r="D257" s="206" t="s">
        <v>198</v>
      </c>
      <c r="E257" s="207" t="s">
        <v>2160</v>
      </c>
      <c r="F257" s="208" t="s">
        <v>2161</v>
      </c>
      <c r="G257" s="209" t="s">
        <v>223</v>
      </c>
      <c r="H257" s="210">
        <v>1.53</v>
      </c>
      <c r="I257" s="211"/>
      <c r="J257" s="212">
        <f>ROUND(I257*H257,2)</f>
        <v>0</v>
      </c>
      <c r="K257" s="208" t="s">
        <v>202</v>
      </c>
      <c r="L257" s="62"/>
      <c r="M257" s="213" t="s">
        <v>21</v>
      </c>
      <c r="N257" s="214" t="s">
        <v>41</v>
      </c>
      <c r="O257" s="43"/>
      <c r="P257" s="215">
        <f>O257*H257</f>
        <v>0</v>
      </c>
      <c r="Q257" s="215">
        <v>1.05464</v>
      </c>
      <c r="R257" s="215">
        <f>Q257*H257</f>
        <v>1.6135992000000001</v>
      </c>
      <c r="S257" s="215">
        <v>0</v>
      </c>
      <c r="T257" s="216">
        <f>S257*H257</f>
        <v>0</v>
      </c>
      <c r="AR257" s="25" t="s">
        <v>203</v>
      </c>
      <c r="AT257" s="25" t="s">
        <v>198</v>
      </c>
      <c r="AU257" s="25" t="s">
        <v>79</v>
      </c>
      <c r="AY257" s="25" t="s">
        <v>195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25" t="s">
        <v>77</v>
      </c>
      <c r="BK257" s="217">
        <f>ROUND(I257*H257,2)</f>
        <v>0</v>
      </c>
      <c r="BL257" s="25" t="s">
        <v>203</v>
      </c>
      <c r="BM257" s="25" t="s">
        <v>2162</v>
      </c>
    </row>
    <row r="258" spans="2:47" s="1" customFormat="1" ht="40.5">
      <c r="B258" s="42"/>
      <c r="C258" s="64"/>
      <c r="D258" s="245" t="s">
        <v>205</v>
      </c>
      <c r="E258" s="64"/>
      <c r="F258" s="255" t="s">
        <v>2163</v>
      </c>
      <c r="G258" s="64"/>
      <c r="H258" s="64"/>
      <c r="I258" s="174"/>
      <c r="J258" s="64"/>
      <c r="K258" s="64"/>
      <c r="L258" s="62"/>
      <c r="M258" s="220"/>
      <c r="N258" s="43"/>
      <c r="O258" s="43"/>
      <c r="P258" s="43"/>
      <c r="Q258" s="43"/>
      <c r="R258" s="43"/>
      <c r="S258" s="43"/>
      <c r="T258" s="79"/>
      <c r="AT258" s="25" t="s">
        <v>205</v>
      </c>
      <c r="AU258" s="25" t="s">
        <v>79</v>
      </c>
    </row>
    <row r="259" spans="2:65" s="1" customFormat="1" ht="22.5" customHeight="1">
      <c r="B259" s="42"/>
      <c r="C259" s="206" t="s">
        <v>506</v>
      </c>
      <c r="D259" s="206" t="s">
        <v>198</v>
      </c>
      <c r="E259" s="207" t="s">
        <v>2164</v>
      </c>
      <c r="F259" s="208" t="s">
        <v>2165</v>
      </c>
      <c r="G259" s="209" t="s">
        <v>201</v>
      </c>
      <c r="H259" s="210">
        <v>5.996</v>
      </c>
      <c r="I259" s="211"/>
      <c r="J259" s="212">
        <f>ROUND(I259*H259,2)</f>
        <v>0</v>
      </c>
      <c r="K259" s="208" t="s">
        <v>202</v>
      </c>
      <c r="L259" s="62"/>
      <c r="M259" s="213" t="s">
        <v>21</v>
      </c>
      <c r="N259" s="214" t="s">
        <v>41</v>
      </c>
      <c r="O259" s="43"/>
      <c r="P259" s="215">
        <f>O259*H259</f>
        <v>0</v>
      </c>
      <c r="Q259" s="215">
        <v>2.45337</v>
      </c>
      <c r="R259" s="215">
        <f>Q259*H259</f>
        <v>14.710406520000001</v>
      </c>
      <c r="S259" s="215">
        <v>0</v>
      </c>
      <c r="T259" s="216">
        <f>S259*H259</f>
        <v>0</v>
      </c>
      <c r="AR259" s="25" t="s">
        <v>203</v>
      </c>
      <c r="AT259" s="25" t="s">
        <v>198</v>
      </c>
      <c r="AU259" s="25" t="s">
        <v>79</v>
      </c>
      <c r="AY259" s="25" t="s">
        <v>195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25" t="s">
        <v>77</v>
      </c>
      <c r="BK259" s="217">
        <f>ROUND(I259*H259,2)</f>
        <v>0</v>
      </c>
      <c r="BL259" s="25" t="s">
        <v>203</v>
      </c>
      <c r="BM259" s="25" t="s">
        <v>2166</v>
      </c>
    </row>
    <row r="260" spans="2:47" s="1" customFormat="1" ht="27">
      <c r="B260" s="42"/>
      <c r="C260" s="64"/>
      <c r="D260" s="218" t="s">
        <v>205</v>
      </c>
      <c r="E260" s="64"/>
      <c r="F260" s="219" t="s">
        <v>2167</v>
      </c>
      <c r="G260" s="64"/>
      <c r="H260" s="64"/>
      <c r="I260" s="174"/>
      <c r="J260" s="64"/>
      <c r="K260" s="64"/>
      <c r="L260" s="62"/>
      <c r="M260" s="220"/>
      <c r="N260" s="43"/>
      <c r="O260" s="43"/>
      <c r="P260" s="43"/>
      <c r="Q260" s="43"/>
      <c r="R260" s="43"/>
      <c r="S260" s="43"/>
      <c r="T260" s="79"/>
      <c r="AT260" s="25" t="s">
        <v>205</v>
      </c>
      <c r="AU260" s="25" t="s">
        <v>79</v>
      </c>
    </row>
    <row r="261" spans="2:51" s="12" customFormat="1" ht="13.5">
      <c r="B261" s="221"/>
      <c r="C261" s="222"/>
      <c r="D261" s="218" t="s">
        <v>207</v>
      </c>
      <c r="E261" s="223" t="s">
        <v>21</v>
      </c>
      <c r="F261" s="224" t="s">
        <v>2054</v>
      </c>
      <c r="G261" s="222"/>
      <c r="H261" s="225" t="s">
        <v>21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207</v>
      </c>
      <c r="AU261" s="231" t="s">
        <v>79</v>
      </c>
      <c r="AV261" s="12" t="s">
        <v>77</v>
      </c>
      <c r="AW261" s="12" t="s">
        <v>33</v>
      </c>
      <c r="AX261" s="12" t="s">
        <v>70</v>
      </c>
      <c r="AY261" s="231" t="s">
        <v>195</v>
      </c>
    </row>
    <row r="262" spans="2:51" s="13" customFormat="1" ht="13.5">
      <c r="B262" s="232"/>
      <c r="C262" s="233"/>
      <c r="D262" s="218" t="s">
        <v>207</v>
      </c>
      <c r="E262" s="234" t="s">
        <v>21</v>
      </c>
      <c r="F262" s="235" t="s">
        <v>2168</v>
      </c>
      <c r="G262" s="233"/>
      <c r="H262" s="236">
        <v>4.5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207</v>
      </c>
      <c r="AU262" s="242" t="s">
        <v>79</v>
      </c>
      <c r="AV262" s="13" t="s">
        <v>79</v>
      </c>
      <c r="AW262" s="13" t="s">
        <v>33</v>
      </c>
      <c r="AX262" s="13" t="s">
        <v>70</v>
      </c>
      <c r="AY262" s="242" t="s">
        <v>195</v>
      </c>
    </row>
    <row r="263" spans="2:51" s="13" customFormat="1" ht="13.5">
      <c r="B263" s="232"/>
      <c r="C263" s="233"/>
      <c r="D263" s="218" t="s">
        <v>207</v>
      </c>
      <c r="E263" s="234" t="s">
        <v>21</v>
      </c>
      <c r="F263" s="235" t="s">
        <v>2169</v>
      </c>
      <c r="G263" s="233"/>
      <c r="H263" s="236">
        <v>1.496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207</v>
      </c>
      <c r="AU263" s="242" t="s">
        <v>79</v>
      </c>
      <c r="AV263" s="13" t="s">
        <v>79</v>
      </c>
      <c r="AW263" s="13" t="s">
        <v>33</v>
      </c>
      <c r="AX263" s="13" t="s">
        <v>70</v>
      </c>
      <c r="AY263" s="242" t="s">
        <v>195</v>
      </c>
    </row>
    <row r="264" spans="2:51" s="14" customFormat="1" ht="13.5">
      <c r="B264" s="243"/>
      <c r="C264" s="244"/>
      <c r="D264" s="245" t="s">
        <v>207</v>
      </c>
      <c r="E264" s="246" t="s">
        <v>1939</v>
      </c>
      <c r="F264" s="247" t="s">
        <v>211</v>
      </c>
      <c r="G264" s="244"/>
      <c r="H264" s="248">
        <v>5.996</v>
      </c>
      <c r="I264" s="249"/>
      <c r="J264" s="244"/>
      <c r="K264" s="244"/>
      <c r="L264" s="250"/>
      <c r="M264" s="251"/>
      <c r="N264" s="252"/>
      <c r="O264" s="252"/>
      <c r="P264" s="252"/>
      <c r="Q264" s="252"/>
      <c r="R264" s="252"/>
      <c r="S264" s="252"/>
      <c r="T264" s="253"/>
      <c r="AT264" s="254" t="s">
        <v>207</v>
      </c>
      <c r="AU264" s="254" t="s">
        <v>79</v>
      </c>
      <c r="AV264" s="14" t="s">
        <v>203</v>
      </c>
      <c r="AW264" s="14" t="s">
        <v>33</v>
      </c>
      <c r="AX264" s="14" t="s">
        <v>77</v>
      </c>
      <c r="AY264" s="254" t="s">
        <v>195</v>
      </c>
    </row>
    <row r="265" spans="2:65" s="1" customFormat="1" ht="22.5" customHeight="1">
      <c r="B265" s="42"/>
      <c r="C265" s="206" t="s">
        <v>515</v>
      </c>
      <c r="D265" s="206" t="s">
        <v>198</v>
      </c>
      <c r="E265" s="207" t="s">
        <v>2170</v>
      </c>
      <c r="F265" s="208" t="s">
        <v>2171</v>
      </c>
      <c r="G265" s="209" t="s">
        <v>201</v>
      </c>
      <c r="H265" s="210">
        <v>5.996</v>
      </c>
      <c r="I265" s="211"/>
      <c r="J265" s="212">
        <f>ROUND(I265*H265,2)</f>
        <v>0</v>
      </c>
      <c r="K265" s="208" t="s">
        <v>21</v>
      </c>
      <c r="L265" s="62"/>
      <c r="M265" s="213" t="s">
        <v>21</v>
      </c>
      <c r="N265" s="214" t="s">
        <v>41</v>
      </c>
      <c r="O265" s="43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AR265" s="25" t="s">
        <v>203</v>
      </c>
      <c r="AT265" s="25" t="s">
        <v>198</v>
      </c>
      <c r="AU265" s="25" t="s">
        <v>79</v>
      </c>
      <c r="AY265" s="25" t="s">
        <v>195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25" t="s">
        <v>77</v>
      </c>
      <c r="BK265" s="217">
        <f>ROUND(I265*H265,2)</f>
        <v>0</v>
      </c>
      <c r="BL265" s="25" t="s">
        <v>203</v>
      </c>
      <c r="BM265" s="25" t="s">
        <v>2172</v>
      </c>
    </row>
    <row r="266" spans="2:47" s="1" customFormat="1" ht="13.5">
      <c r="B266" s="42"/>
      <c r="C266" s="64"/>
      <c r="D266" s="218" t="s">
        <v>205</v>
      </c>
      <c r="E266" s="64"/>
      <c r="F266" s="219" t="s">
        <v>2171</v>
      </c>
      <c r="G266" s="64"/>
      <c r="H266" s="64"/>
      <c r="I266" s="174"/>
      <c r="J266" s="64"/>
      <c r="K266" s="64"/>
      <c r="L266" s="62"/>
      <c r="M266" s="220"/>
      <c r="N266" s="43"/>
      <c r="O266" s="43"/>
      <c r="P266" s="43"/>
      <c r="Q266" s="43"/>
      <c r="R266" s="43"/>
      <c r="S266" s="43"/>
      <c r="T266" s="79"/>
      <c r="AT266" s="25" t="s">
        <v>205</v>
      </c>
      <c r="AU266" s="25" t="s">
        <v>79</v>
      </c>
    </row>
    <row r="267" spans="2:51" s="13" customFormat="1" ht="13.5">
      <c r="B267" s="232"/>
      <c r="C267" s="233"/>
      <c r="D267" s="245" t="s">
        <v>207</v>
      </c>
      <c r="E267" s="256" t="s">
        <v>21</v>
      </c>
      <c r="F267" s="257" t="s">
        <v>1939</v>
      </c>
      <c r="G267" s="233"/>
      <c r="H267" s="258">
        <v>5.996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207</v>
      </c>
      <c r="AU267" s="242" t="s">
        <v>79</v>
      </c>
      <c r="AV267" s="13" t="s">
        <v>79</v>
      </c>
      <c r="AW267" s="13" t="s">
        <v>33</v>
      </c>
      <c r="AX267" s="13" t="s">
        <v>77</v>
      </c>
      <c r="AY267" s="242" t="s">
        <v>195</v>
      </c>
    </row>
    <row r="268" spans="2:65" s="1" customFormat="1" ht="22.5" customHeight="1">
      <c r="B268" s="42"/>
      <c r="C268" s="206" t="s">
        <v>521</v>
      </c>
      <c r="D268" s="206" t="s">
        <v>198</v>
      </c>
      <c r="E268" s="207" t="s">
        <v>2173</v>
      </c>
      <c r="F268" s="208" t="s">
        <v>2174</v>
      </c>
      <c r="G268" s="209" t="s">
        <v>223</v>
      </c>
      <c r="H268" s="210">
        <v>0.55</v>
      </c>
      <c r="I268" s="211"/>
      <c r="J268" s="212">
        <f>ROUND(I268*H268,2)</f>
        <v>0</v>
      </c>
      <c r="K268" s="208" t="s">
        <v>202</v>
      </c>
      <c r="L268" s="62"/>
      <c r="M268" s="213" t="s">
        <v>21</v>
      </c>
      <c r="N268" s="214" t="s">
        <v>41</v>
      </c>
      <c r="O268" s="43"/>
      <c r="P268" s="215">
        <f>O268*H268</f>
        <v>0</v>
      </c>
      <c r="Q268" s="215">
        <v>1.04887</v>
      </c>
      <c r="R268" s="215">
        <f>Q268*H268</f>
        <v>0.5768785000000001</v>
      </c>
      <c r="S268" s="215">
        <v>0</v>
      </c>
      <c r="T268" s="216">
        <f>S268*H268</f>
        <v>0</v>
      </c>
      <c r="AR268" s="25" t="s">
        <v>203</v>
      </c>
      <c r="AT268" s="25" t="s">
        <v>198</v>
      </c>
      <c r="AU268" s="25" t="s">
        <v>79</v>
      </c>
      <c r="AY268" s="25" t="s">
        <v>195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77</v>
      </c>
      <c r="BK268" s="217">
        <f>ROUND(I268*H268,2)</f>
        <v>0</v>
      </c>
      <c r="BL268" s="25" t="s">
        <v>203</v>
      </c>
      <c r="BM268" s="25" t="s">
        <v>2175</v>
      </c>
    </row>
    <row r="269" spans="2:47" s="1" customFormat="1" ht="27">
      <c r="B269" s="42"/>
      <c r="C269" s="64"/>
      <c r="D269" s="245" t="s">
        <v>205</v>
      </c>
      <c r="E269" s="64"/>
      <c r="F269" s="255" t="s">
        <v>2176</v>
      </c>
      <c r="G269" s="64"/>
      <c r="H269" s="64"/>
      <c r="I269" s="174"/>
      <c r="J269" s="64"/>
      <c r="K269" s="64"/>
      <c r="L269" s="62"/>
      <c r="M269" s="220"/>
      <c r="N269" s="43"/>
      <c r="O269" s="43"/>
      <c r="P269" s="43"/>
      <c r="Q269" s="43"/>
      <c r="R269" s="43"/>
      <c r="S269" s="43"/>
      <c r="T269" s="79"/>
      <c r="AT269" s="25" t="s">
        <v>205</v>
      </c>
      <c r="AU269" s="25" t="s">
        <v>79</v>
      </c>
    </row>
    <row r="270" spans="2:65" s="1" customFormat="1" ht="22.5" customHeight="1">
      <c r="B270" s="42"/>
      <c r="C270" s="206" t="s">
        <v>526</v>
      </c>
      <c r="D270" s="206" t="s">
        <v>198</v>
      </c>
      <c r="E270" s="207" t="s">
        <v>2177</v>
      </c>
      <c r="F270" s="208" t="s">
        <v>2178</v>
      </c>
      <c r="G270" s="209" t="s">
        <v>250</v>
      </c>
      <c r="H270" s="210">
        <v>28.842</v>
      </c>
      <c r="I270" s="211"/>
      <c r="J270" s="212">
        <f>ROUND(I270*H270,2)</f>
        <v>0</v>
      </c>
      <c r="K270" s="208" t="s">
        <v>202</v>
      </c>
      <c r="L270" s="62"/>
      <c r="M270" s="213" t="s">
        <v>21</v>
      </c>
      <c r="N270" s="214" t="s">
        <v>41</v>
      </c>
      <c r="O270" s="43"/>
      <c r="P270" s="215">
        <f>O270*H270</f>
        <v>0</v>
      </c>
      <c r="Q270" s="215">
        <v>0.01282</v>
      </c>
      <c r="R270" s="215">
        <f>Q270*H270</f>
        <v>0.36975443999999996</v>
      </c>
      <c r="S270" s="215">
        <v>0</v>
      </c>
      <c r="T270" s="216">
        <f>S270*H270</f>
        <v>0</v>
      </c>
      <c r="AR270" s="25" t="s">
        <v>203</v>
      </c>
      <c r="AT270" s="25" t="s">
        <v>198</v>
      </c>
      <c r="AU270" s="25" t="s">
        <v>79</v>
      </c>
      <c r="AY270" s="25" t="s">
        <v>195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25" t="s">
        <v>77</v>
      </c>
      <c r="BK270" s="217">
        <f>ROUND(I270*H270,2)</f>
        <v>0</v>
      </c>
      <c r="BL270" s="25" t="s">
        <v>203</v>
      </c>
      <c r="BM270" s="25" t="s">
        <v>2179</v>
      </c>
    </row>
    <row r="271" spans="2:47" s="1" customFormat="1" ht="27">
      <c r="B271" s="42"/>
      <c r="C271" s="64"/>
      <c r="D271" s="218" t="s">
        <v>205</v>
      </c>
      <c r="E271" s="64"/>
      <c r="F271" s="219" t="s">
        <v>2180</v>
      </c>
      <c r="G271" s="64"/>
      <c r="H271" s="64"/>
      <c r="I271" s="174"/>
      <c r="J271" s="64"/>
      <c r="K271" s="64"/>
      <c r="L271" s="62"/>
      <c r="M271" s="220"/>
      <c r="N271" s="43"/>
      <c r="O271" s="43"/>
      <c r="P271" s="43"/>
      <c r="Q271" s="43"/>
      <c r="R271" s="43"/>
      <c r="S271" s="43"/>
      <c r="T271" s="79"/>
      <c r="AT271" s="25" t="s">
        <v>205</v>
      </c>
      <c r="AU271" s="25" t="s">
        <v>79</v>
      </c>
    </row>
    <row r="272" spans="2:51" s="13" customFormat="1" ht="13.5">
      <c r="B272" s="232"/>
      <c r="C272" s="233"/>
      <c r="D272" s="218" t="s">
        <v>207</v>
      </c>
      <c r="E272" s="234" t="s">
        <v>21</v>
      </c>
      <c r="F272" s="235" t="s">
        <v>2181</v>
      </c>
      <c r="G272" s="233"/>
      <c r="H272" s="236">
        <v>18.259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AT272" s="242" t="s">
        <v>207</v>
      </c>
      <c r="AU272" s="242" t="s">
        <v>79</v>
      </c>
      <c r="AV272" s="13" t="s">
        <v>79</v>
      </c>
      <c r="AW272" s="13" t="s">
        <v>33</v>
      </c>
      <c r="AX272" s="13" t="s">
        <v>70</v>
      </c>
      <c r="AY272" s="242" t="s">
        <v>195</v>
      </c>
    </row>
    <row r="273" spans="2:51" s="13" customFormat="1" ht="13.5">
      <c r="B273" s="232"/>
      <c r="C273" s="233"/>
      <c r="D273" s="218" t="s">
        <v>207</v>
      </c>
      <c r="E273" s="234" t="s">
        <v>21</v>
      </c>
      <c r="F273" s="235" t="s">
        <v>2182</v>
      </c>
      <c r="G273" s="233"/>
      <c r="H273" s="236">
        <v>10.583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207</v>
      </c>
      <c r="AU273" s="242" t="s">
        <v>79</v>
      </c>
      <c r="AV273" s="13" t="s">
        <v>79</v>
      </c>
      <c r="AW273" s="13" t="s">
        <v>33</v>
      </c>
      <c r="AX273" s="13" t="s">
        <v>70</v>
      </c>
      <c r="AY273" s="242" t="s">
        <v>195</v>
      </c>
    </row>
    <row r="274" spans="2:51" s="14" customFormat="1" ht="13.5">
      <c r="B274" s="243"/>
      <c r="C274" s="244"/>
      <c r="D274" s="245" t="s">
        <v>207</v>
      </c>
      <c r="E274" s="246" t="s">
        <v>1930</v>
      </c>
      <c r="F274" s="247" t="s">
        <v>211</v>
      </c>
      <c r="G274" s="244"/>
      <c r="H274" s="248">
        <v>28.842</v>
      </c>
      <c r="I274" s="249"/>
      <c r="J274" s="244"/>
      <c r="K274" s="244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207</v>
      </c>
      <c r="AU274" s="254" t="s">
        <v>79</v>
      </c>
      <c r="AV274" s="14" t="s">
        <v>203</v>
      </c>
      <c r="AW274" s="14" t="s">
        <v>33</v>
      </c>
      <c r="AX274" s="14" t="s">
        <v>77</v>
      </c>
      <c r="AY274" s="254" t="s">
        <v>195</v>
      </c>
    </row>
    <row r="275" spans="2:65" s="1" customFormat="1" ht="22.5" customHeight="1">
      <c r="B275" s="42"/>
      <c r="C275" s="206" t="s">
        <v>531</v>
      </c>
      <c r="D275" s="206" t="s">
        <v>198</v>
      </c>
      <c r="E275" s="207" t="s">
        <v>2183</v>
      </c>
      <c r="F275" s="208" t="s">
        <v>2184</v>
      </c>
      <c r="G275" s="209" t="s">
        <v>250</v>
      </c>
      <c r="H275" s="210">
        <v>28.842</v>
      </c>
      <c r="I275" s="211"/>
      <c r="J275" s="212">
        <f>ROUND(I275*H275,2)</f>
        <v>0</v>
      </c>
      <c r="K275" s="208" t="s">
        <v>202</v>
      </c>
      <c r="L275" s="62"/>
      <c r="M275" s="213" t="s">
        <v>21</v>
      </c>
      <c r="N275" s="214" t="s">
        <v>41</v>
      </c>
      <c r="O275" s="43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AR275" s="25" t="s">
        <v>203</v>
      </c>
      <c r="AT275" s="25" t="s">
        <v>198</v>
      </c>
      <c r="AU275" s="25" t="s">
        <v>79</v>
      </c>
      <c r="AY275" s="25" t="s">
        <v>195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25" t="s">
        <v>77</v>
      </c>
      <c r="BK275" s="217">
        <f>ROUND(I275*H275,2)</f>
        <v>0</v>
      </c>
      <c r="BL275" s="25" t="s">
        <v>203</v>
      </c>
      <c r="BM275" s="25" t="s">
        <v>2185</v>
      </c>
    </row>
    <row r="276" spans="2:47" s="1" customFormat="1" ht="27">
      <c r="B276" s="42"/>
      <c r="C276" s="64"/>
      <c r="D276" s="218" t="s">
        <v>205</v>
      </c>
      <c r="E276" s="64"/>
      <c r="F276" s="219" t="s">
        <v>2186</v>
      </c>
      <c r="G276" s="64"/>
      <c r="H276" s="64"/>
      <c r="I276" s="174"/>
      <c r="J276" s="64"/>
      <c r="K276" s="64"/>
      <c r="L276" s="62"/>
      <c r="M276" s="220"/>
      <c r="N276" s="43"/>
      <c r="O276" s="43"/>
      <c r="P276" s="43"/>
      <c r="Q276" s="43"/>
      <c r="R276" s="43"/>
      <c r="S276" s="43"/>
      <c r="T276" s="79"/>
      <c r="AT276" s="25" t="s">
        <v>205</v>
      </c>
      <c r="AU276" s="25" t="s">
        <v>79</v>
      </c>
    </row>
    <row r="277" spans="2:51" s="13" customFormat="1" ht="13.5">
      <c r="B277" s="232"/>
      <c r="C277" s="233"/>
      <c r="D277" s="245" t="s">
        <v>207</v>
      </c>
      <c r="E277" s="256" t="s">
        <v>21</v>
      </c>
      <c r="F277" s="257" t="s">
        <v>1930</v>
      </c>
      <c r="G277" s="233"/>
      <c r="H277" s="258">
        <v>28.842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AT277" s="242" t="s">
        <v>207</v>
      </c>
      <c r="AU277" s="242" t="s">
        <v>79</v>
      </c>
      <c r="AV277" s="13" t="s">
        <v>79</v>
      </c>
      <c r="AW277" s="13" t="s">
        <v>33</v>
      </c>
      <c r="AX277" s="13" t="s">
        <v>77</v>
      </c>
      <c r="AY277" s="242" t="s">
        <v>195</v>
      </c>
    </row>
    <row r="278" spans="2:65" s="1" customFormat="1" ht="22.5" customHeight="1">
      <c r="B278" s="42"/>
      <c r="C278" s="206" t="s">
        <v>536</v>
      </c>
      <c r="D278" s="206" t="s">
        <v>198</v>
      </c>
      <c r="E278" s="207" t="s">
        <v>2187</v>
      </c>
      <c r="F278" s="208" t="s">
        <v>2188</v>
      </c>
      <c r="G278" s="209" t="s">
        <v>250</v>
      </c>
      <c r="H278" s="210">
        <v>1.153</v>
      </c>
      <c r="I278" s="211"/>
      <c r="J278" s="212">
        <f>ROUND(I278*H278,2)</f>
        <v>0</v>
      </c>
      <c r="K278" s="208" t="s">
        <v>202</v>
      </c>
      <c r="L278" s="62"/>
      <c r="M278" s="213" t="s">
        <v>21</v>
      </c>
      <c r="N278" s="214" t="s">
        <v>41</v>
      </c>
      <c r="O278" s="43"/>
      <c r="P278" s="215">
        <f>O278*H278</f>
        <v>0</v>
      </c>
      <c r="Q278" s="215">
        <v>0.00874</v>
      </c>
      <c r="R278" s="215">
        <f>Q278*H278</f>
        <v>0.01007722</v>
      </c>
      <c r="S278" s="215">
        <v>0</v>
      </c>
      <c r="T278" s="216">
        <f>S278*H278</f>
        <v>0</v>
      </c>
      <c r="AR278" s="25" t="s">
        <v>203</v>
      </c>
      <c r="AT278" s="25" t="s">
        <v>198</v>
      </c>
      <c r="AU278" s="25" t="s">
        <v>79</v>
      </c>
      <c r="AY278" s="25" t="s">
        <v>195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25" t="s">
        <v>77</v>
      </c>
      <c r="BK278" s="217">
        <f>ROUND(I278*H278,2)</f>
        <v>0</v>
      </c>
      <c r="BL278" s="25" t="s">
        <v>203</v>
      </c>
      <c r="BM278" s="25" t="s">
        <v>2189</v>
      </c>
    </row>
    <row r="279" spans="2:47" s="1" customFormat="1" ht="13.5">
      <c r="B279" s="42"/>
      <c r="C279" s="64"/>
      <c r="D279" s="218" t="s">
        <v>205</v>
      </c>
      <c r="E279" s="64"/>
      <c r="F279" s="219" t="s">
        <v>2190</v>
      </c>
      <c r="G279" s="64"/>
      <c r="H279" s="64"/>
      <c r="I279" s="174"/>
      <c r="J279" s="64"/>
      <c r="K279" s="64"/>
      <c r="L279" s="62"/>
      <c r="M279" s="220"/>
      <c r="N279" s="43"/>
      <c r="O279" s="43"/>
      <c r="P279" s="43"/>
      <c r="Q279" s="43"/>
      <c r="R279" s="43"/>
      <c r="S279" s="43"/>
      <c r="T279" s="79"/>
      <c r="AT279" s="25" t="s">
        <v>205</v>
      </c>
      <c r="AU279" s="25" t="s">
        <v>79</v>
      </c>
    </row>
    <row r="280" spans="2:51" s="13" customFormat="1" ht="13.5">
      <c r="B280" s="232"/>
      <c r="C280" s="233"/>
      <c r="D280" s="245" t="s">
        <v>207</v>
      </c>
      <c r="E280" s="256" t="s">
        <v>1932</v>
      </c>
      <c r="F280" s="257" t="s">
        <v>2191</v>
      </c>
      <c r="G280" s="233"/>
      <c r="H280" s="258">
        <v>1.153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207</v>
      </c>
      <c r="AU280" s="242" t="s">
        <v>79</v>
      </c>
      <c r="AV280" s="13" t="s">
        <v>79</v>
      </c>
      <c r="AW280" s="13" t="s">
        <v>33</v>
      </c>
      <c r="AX280" s="13" t="s">
        <v>77</v>
      </c>
      <c r="AY280" s="242" t="s">
        <v>195</v>
      </c>
    </row>
    <row r="281" spans="2:65" s="1" customFormat="1" ht="22.5" customHeight="1">
      <c r="B281" s="42"/>
      <c r="C281" s="206" t="s">
        <v>544</v>
      </c>
      <c r="D281" s="206" t="s">
        <v>198</v>
      </c>
      <c r="E281" s="207" t="s">
        <v>2192</v>
      </c>
      <c r="F281" s="208" t="s">
        <v>2193</v>
      </c>
      <c r="G281" s="209" t="s">
        <v>250</v>
      </c>
      <c r="H281" s="210">
        <v>1.153</v>
      </c>
      <c r="I281" s="211"/>
      <c r="J281" s="212">
        <f>ROUND(I281*H281,2)</f>
        <v>0</v>
      </c>
      <c r="K281" s="208" t="s">
        <v>202</v>
      </c>
      <c r="L281" s="62"/>
      <c r="M281" s="213" t="s">
        <v>21</v>
      </c>
      <c r="N281" s="214" t="s">
        <v>41</v>
      </c>
      <c r="O281" s="43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AR281" s="25" t="s">
        <v>203</v>
      </c>
      <c r="AT281" s="25" t="s">
        <v>198</v>
      </c>
      <c r="AU281" s="25" t="s">
        <v>79</v>
      </c>
      <c r="AY281" s="25" t="s">
        <v>195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5" t="s">
        <v>77</v>
      </c>
      <c r="BK281" s="217">
        <f>ROUND(I281*H281,2)</f>
        <v>0</v>
      </c>
      <c r="BL281" s="25" t="s">
        <v>203</v>
      </c>
      <c r="BM281" s="25" t="s">
        <v>2194</v>
      </c>
    </row>
    <row r="282" spans="2:47" s="1" customFormat="1" ht="13.5">
      <c r="B282" s="42"/>
      <c r="C282" s="64"/>
      <c r="D282" s="218" t="s">
        <v>205</v>
      </c>
      <c r="E282" s="64"/>
      <c r="F282" s="219" t="s">
        <v>2195</v>
      </c>
      <c r="G282" s="64"/>
      <c r="H282" s="64"/>
      <c r="I282" s="174"/>
      <c r="J282" s="64"/>
      <c r="K282" s="64"/>
      <c r="L282" s="62"/>
      <c r="M282" s="220"/>
      <c r="N282" s="43"/>
      <c r="O282" s="43"/>
      <c r="P282" s="43"/>
      <c r="Q282" s="43"/>
      <c r="R282" s="43"/>
      <c r="S282" s="43"/>
      <c r="T282" s="79"/>
      <c r="AT282" s="25" t="s">
        <v>205</v>
      </c>
      <c r="AU282" s="25" t="s">
        <v>79</v>
      </c>
    </row>
    <row r="283" spans="2:51" s="13" customFormat="1" ht="13.5">
      <c r="B283" s="232"/>
      <c r="C283" s="233"/>
      <c r="D283" s="245" t="s">
        <v>207</v>
      </c>
      <c r="E283" s="256" t="s">
        <v>21</v>
      </c>
      <c r="F283" s="257" t="s">
        <v>1932</v>
      </c>
      <c r="G283" s="233"/>
      <c r="H283" s="258">
        <v>1.153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207</v>
      </c>
      <c r="AU283" s="242" t="s">
        <v>79</v>
      </c>
      <c r="AV283" s="13" t="s">
        <v>79</v>
      </c>
      <c r="AW283" s="13" t="s">
        <v>33</v>
      </c>
      <c r="AX283" s="13" t="s">
        <v>77</v>
      </c>
      <c r="AY283" s="242" t="s">
        <v>195</v>
      </c>
    </row>
    <row r="284" spans="2:65" s="1" customFormat="1" ht="22.5" customHeight="1">
      <c r="B284" s="42"/>
      <c r="C284" s="206" t="s">
        <v>549</v>
      </c>
      <c r="D284" s="206" t="s">
        <v>198</v>
      </c>
      <c r="E284" s="207" t="s">
        <v>2196</v>
      </c>
      <c r="F284" s="208" t="s">
        <v>2197</v>
      </c>
      <c r="G284" s="209" t="s">
        <v>250</v>
      </c>
      <c r="H284" s="210">
        <v>8.045</v>
      </c>
      <c r="I284" s="211"/>
      <c r="J284" s="212">
        <f>ROUND(I284*H284,2)</f>
        <v>0</v>
      </c>
      <c r="K284" s="208" t="s">
        <v>202</v>
      </c>
      <c r="L284" s="62"/>
      <c r="M284" s="213" t="s">
        <v>21</v>
      </c>
      <c r="N284" s="214" t="s">
        <v>41</v>
      </c>
      <c r="O284" s="43"/>
      <c r="P284" s="215">
        <f>O284*H284</f>
        <v>0</v>
      </c>
      <c r="Q284" s="215">
        <v>0.00658</v>
      </c>
      <c r="R284" s="215">
        <f>Q284*H284</f>
        <v>0.0529361</v>
      </c>
      <c r="S284" s="215">
        <v>0</v>
      </c>
      <c r="T284" s="216">
        <f>S284*H284</f>
        <v>0</v>
      </c>
      <c r="AR284" s="25" t="s">
        <v>203</v>
      </c>
      <c r="AT284" s="25" t="s">
        <v>198</v>
      </c>
      <c r="AU284" s="25" t="s">
        <v>79</v>
      </c>
      <c r="AY284" s="25" t="s">
        <v>195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25" t="s">
        <v>77</v>
      </c>
      <c r="BK284" s="217">
        <f>ROUND(I284*H284,2)</f>
        <v>0</v>
      </c>
      <c r="BL284" s="25" t="s">
        <v>203</v>
      </c>
      <c r="BM284" s="25" t="s">
        <v>2198</v>
      </c>
    </row>
    <row r="285" spans="2:47" s="1" customFormat="1" ht="13.5">
      <c r="B285" s="42"/>
      <c r="C285" s="64"/>
      <c r="D285" s="218" t="s">
        <v>205</v>
      </c>
      <c r="E285" s="64"/>
      <c r="F285" s="219" t="s">
        <v>2199</v>
      </c>
      <c r="G285" s="64"/>
      <c r="H285" s="64"/>
      <c r="I285" s="174"/>
      <c r="J285" s="64"/>
      <c r="K285" s="64"/>
      <c r="L285" s="62"/>
      <c r="M285" s="220"/>
      <c r="N285" s="43"/>
      <c r="O285" s="43"/>
      <c r="P285" s="43"/>
      <c r="Q285" s="43"/>
      <c r="R285" s="43"/>
      <c r="S285" s="43"/>
      <c r="T285" s="79"/>
      <c r="AT285" s="25" t="s">
        <v>205</v>
      </c>
      <c r="AU285" s="25" t="s">
        <v>79</v>
      </c>
    </row>
    <row r="286" spans="2:51" s="13" customFormat="1" ht="13.5">
      <c r="B286" s="232"/>
      <c r="C286" s="233"/>
      <c r="D286" s="245" t="s">
        <v>207</v>
      </c>
      <c r="E286" s="256" t="s">
        <v>1934</v>
      </c>
      <c r="F286" s="257" t="s">
        <v>2200</v>
      </c>
      <c r="G286" s="233"/>
      <c r="H286" s="258">
        <v>8.045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207</v>
      </c>
      <c r="AU286" s="242" t="s">
        <v>79</v>
      </c>
      <c r="AV286" s="13" t="s">
        <v>79</v>
      </c>
      <c r="AW286" s="13" t="s">
        <v>33</v>
      </c>
      <c r="AX286" s="13" t="s">
        <v>77</v>
      </c>
      <c r="AY286" s="242" t="s">
        <v>195</v>
      </c>
    </row>
    <row r="287" spans="2:65" s="1" customFormat="1" ht="22.5" customHeight="1">
      <c r="B287" s="42"/>
      <c r="C287" s="206" t="s">
        <v>554</v>
      </c>
      <c r="D287" s="206" t="s">
        <v>198</v>
      </c>
      <c r="E287" s="207" t="s">
        <v>2201</v>
      </c>
      <c r="F287" s="208" t="s">
        <v>2202</v>
      </c>
      <c r="G287" s="209" t="s">
        <v>250</v>
      </c>
      <c r="H287" s="210">
        <v>8.045</v>
      </c>
      <c r="I287" s="211"/>
      <c r="J287" s="212">
        <f>ROUND(I287*H287,2)</f>
        <v>0</v>
      </c>
      <c r="K287" s="208" t="s">
        <v>202</v>
      </c>
      <c r="L287" s="62"/>
      <c r="M287" s="213" t="s">
        <v>21</v>
      </c>
      <c r="N287" s="214" t="s">
        <v>41</v>
      </c>
      <c r="O287" s="43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AR287" s="25" t="s">
        <v>203</v>
      </c>
      <c r="AT287" s="25" t="s">
        <v>198</v>
      </c>
      <c r="AU287" s="25" t="s">
        <v>79</v>
      </c>
      <c r="AY287" s="25" t="s">
        <v>195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25" t="s">
        <v>77</v>
      </c>
      <c r="BK287" s="217">
        <f>ROUND(I287*H287,2)</f>
        <v>0</v>
      </c>
      <c r="BL287" s="25" t="s">
        <v>203</v>
      </c>
      <c r="BM287" s="25" t="s">
        <v>2203</v>
      </c>
    </row>
    <row r="288" spans="2:47" s="1" customFormat="1" ht="27">
      <c r="B288" s="42"/>
      <c r="C288" s="64"/>
      <c r="D288" s="218" t="s">
        <v>205</v>
      </c>
      <c r="E288" s="64"/>
      <c r="F288" s="219" t="s">
        <v>2204</v>
      </c>
      <c r="G288" s="64"/>
      <c r="H288" s="64"/>
      <c r="I288" s="174"/>
      <c r="J288" s="64"/>
      <c r="K288" s="64"/>
      <c r="L288" s="62"/>
      <c r="M288" s="220"/>
      <c r="N288" s="43"/>
      <c r="O288" s="43"/>
      <c r="P288" s="43"/>
      <c r="Q288" s="43"/>
      <c r="R288" s="43"/>
      <c r="S288" s="43"/>
      <c r="T288" s="79"/>
      <c r="AT288" s="25" t="s">
        <v>205</v>
      </c>
      <c r="AU288" s="25" t="s">
        <v>79</v>
      </c>
    </row>
    <row r="289" spans="2:51" s="13" customFormat="1" ht="13.5">
      <c r="B289" s="232"/>
      <c r="C289" s="233"/>
      <c r="D289" s="218" t="s">
        <v>207</v>
      </c>
      <c r="E289" s="234" t="s">
        <v>21</v>
      </c>
      <c r="F289" s="235" t="s">
        <v>1934</v>
      </c>
      <c r="G289" s="233"/>
      <c r="H289" s="236">
        <v>8.045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207</v>
      </c>
      <c r="AU289" s="242" t="s">
        <v>79</v>
      </c>
      <c r="AV289" s="13" t="s">
        <v>79</v>
      </c>
      <c r="AW289" s="13" t="s">
        <v>33</v>
      </c>
      <c r="AX289" s="13" t="s">
        <v>77</v>
      </c>
      <c r="AY289" s="242" t="s">
        <v>195</v>
      </c>
    </row>
    <row r="290" spans="2:63" s="11" customFormat="1" ht="29.85" customHeight="1">
      <c r="B290" s="189"/>
      <c r="C290" s="190"/>
      <c r="D290" s="203" t="s">
        <v>69</v>
      </c>
      <c r="E290" s="204" t="s">
        <v>238</v>
      </c>
      <c r="F290" s="204" t="s">
        <v>255</v>
      </c>
      <c r="G290" s="190"/>
      <c r="H290" s="190"/>
      <c r="I290" s="193"/>
      <c r="J290" s="205">
        <f>BK290</f>
        <v>0</v>
      </c>
      <c r="K290" s="190"/>
      <c r="L290" s="195"/>
      <c r="M290" s="196"/>
      <c r="N290" s="197"/>
      <c r="O290" s="197"/>
      <c r="P290" s="198">
        <f>SUM(P291:P358)</f>
        <v>0</v>
      </c>
      <c r="Q290" s="197"/>
      <c r="R290" s="198">
        <f>SUM(R291:R358)</f>
        <v>26.032208</v>
      </c>
      <c r="S290" s="197"/>
      <c r="T290" s="199">
        <f>SUM(T291:T358)</f>
        <v>0</v>
      </c>
      <c r="AR290" s="200" t="s">
        <v>77</v>
      </c>
      <c r="AT290" s="201" t="s">
        <v>69</v>
      </c>
      <c r="AU290" s="201" t="s">
        <v>77</v>
      </c>
      <c r="AY290" s="200" t="s">
        <v>195</v>
      </c>
      <c r="BK290" s="202">
        <f>SUM(BK291:BK358)</f>
        <v>0</v>
      </c>
    </row>
    <row r="291" spans="2:65" s="1" customFormat="1" ht="22.5" customHeight="1">
      <c r="B291" s="42"/>
      <c r="C291" s="206" t="s">
        <v>559</v>
      </c>
      <c r="D291" s="206" t="s">
        <v>198</v>
      </c>
      <c r="E291" s="207" t="s">
        <v>2205</v>
      </c>
      <c r="F291" s="208" t="s">
        <v>2206</v>
      </c>
      <c r="G291" s="209" t="s">
        <v>250</v>
      </c>
      <c r="H291" s="210">
        <v>92</v>
      </c>
      <c r="I291" s="211"/>
      <c r="J291" s="212">
        <f>ROUND(I291*H291,2)</f>
        <v>0</v>
      </c>
      <c r="K291" s="208" t="s">
        <v>202</v>
      </c>
      <c r="L291" s="62"/>
      <c r="M291" s="213" t="s">
        <v>21</v>
      </c>
      <c r="N291" s="214" t="s">
        <v>41</v>
      </c>
      <c r="O291" s="43"/>
      <c r="P291" s="215">
        <f>O291*H291</f>
        <v>0</v>
      </c>
      <c r="Q291" s="215">
        <v>0.0014</v>
      </c>
      <c r="R291" s="215">
        <f>Q291*H291</f>
        <v>0.1288</v>
      </c>
      <c r="S291" s="215">
        <v>0</v>
      </c>
      <c r="T291" s="216">
        <f>S291*H291</f>
        <v>0</v>
      </c>
      <c r="AR291" s="25" t="s">
        <v>203</v>
      </c>
      <c r="AT291" s="25" t="s">
        <v>198</v>
      </c>
      <c r="AU291" s="25" t="s">
        <v>79</v>
      </c>
      <c r="AY291" s="25" t="s">
        <v>195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25" t="s">
        <v>77</v>
      </c>
      <c r="BK291" s="217">
        <f>ROUND(I291*H291,2)</f>
        <v>0</v>
      </c>
      <c r="BL291" s="25" t="s">
        <v>203</v>
      </c>
      <c r="BM291" s="25" t="s">
        <v>2207</v>
      </c>
    </row>
    <row r="292" spans="2:47" s="1" customFormat="1" ht="27">
      <c r="B292" s="42"/>
      <c r="C292" s="64"/>
      <c r="D292" s="218" t="s">
        <v>205</v>
      </c>
      <c r="E292" s="64"/>
      <c r="F292" s="219" t="s">
        <v>2208</v>
      </c>
      <c r="G292" s="64"/>
      <c r="H292" s="64"/>
      <c r="I292" s="174"/>
      <c r="J292" s="64"/>
      <c r="K292" s="64"/>
      <c r="L292" s="62"/>
      <c r="M292" s="220"/>
      <c r="N292" s="43"/>
      <c r="O292" s="43"/>
      <c r="P292" s="43"/>
      <c r="Q292" s="43"/>
      <c r="R292" s="43"/>
      <c r="S292" s="43"/>
      <c r="T292" s="79"/>
      <c r="AT292" s="25" t="s">
        <v>205</v>
      </c>
      <c r="AU292" s="25" t="s">
        <v>79</v>
      </c>
    </row>
    <row r="293" spans="2:51" s="12" customFormat="1" ht="13.5">
      <c r="B293" s="221"/>
      <c r="C293" s="222"/>
      <c r="D293" s="218" t="s">
        <v>207</v>
      </c>
      <c r="E293" s="223" t="s">
        <v>21</v>
      </c>
      <c r="F293" s="224" t="s">
        <v>2209</v>
      </c>
      <c r="G293" s="222"/>
      <c r="H293" s="225" t="s">
        <v>21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207</v>
      </c>
      <c r="AU293" s="231" t="s">
        <v>79</v>
      </c>
      <c r="AV293" s="12" t="s">
        <v>77</v>
      </c>
      <c r="AW293" s="12" t="s">
        <v>33</v>
      </c>
      <c r="AX293" s="12" t="s">
        <v>70</v>
      </c>
      <c r="AY293" s="231" t="s">
        <v>195</v>
      </c>
    </row>
    <row r="294" spans="2:51" s="13" customFormat="1" ht="13.5">
      <c r="B294" s="232"/>
      <c r="C294" s="233"/>
      <c r="D294" s="218" t="s">
        <v>207</v>
      </c>
      <c r="E294" s="234" t="s">
        <v>21</v>
      </c>
      <c r="F294" s="235" t="s">
        <v>1936</v>
      </c>
      <c r="G294" s="233"/>
      <c r="H294" s="236">
        <v>92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AT294" s="242" t="s">
        <v>207</v>
      </c>
      <c r="AU294" s="242" t="s">
        <v>79</v>
      </c>
      <c r="AV294" s="13" t="s">
        <v>79</v>
      </c>
      <c r="AW294" s="13" t="s">
        <v>33</v>
      </c>
      <c r="AX294" s="13" t="s">
        <v>70</v>
      </c>
      <c r="AY294" s="242" t="s">
        <v>195</v>
      </c>
    </row>
    <row r="295" spans="2:51" s="14" customFormat="1" ht="13.5">
      <c r="B295" s="243"/>
      <c r="C295" s="244"/>
      <c r="D295" s="245" t="s">
        <v>207</v>
      </c>
      <c r="E295" s="246" t="s">
        <v>21</v>
      </c>
      <c r="F295" s="247" t="s">
        <v>211</v>
      </c>
      <c r="G295" s="244"/>
      <c r="H295" s="248">
        <v>92</v>
      </c>
      <c r="I295" s="249"/>
      <c r="J295" s="244"/>
      <c r="K295" s="244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207</v>
      </c>
      <c r="AU295" s="254" t="s">
        <v>79</v>
      </c>
      <c r="AV295" s="14" t="s">
        <v>203</v>
      </c>
      <c r="AW295" s="14" t="s">
        <v>33</v>
      </c>
      <c r="AX295" s="14" t="s">
        <v>77</v>
      </c>
      <c r="AY295" s="254" t="s">
        <v>195</v>
      </c>
    </row>
    <row r="296" spans="2:65" s="1" customFormat="1" ht="31.5" customHeight="1">
      <c r="B296" s="42"/>
      <c r="C296" s="206" t="s">
        <v>564</v>
      </c>
      <c r="D296" s="206" t="s">
        <v>198</v>
      </c>
      <c r="E296" s="207" t="s">
        <v>2210</v>
      </c>
      <c r="F296" s="208" t="s">
        <v>2211</v>
      </c>
      <c r="G296" s="209" t="s">
        <v>250</v>
      </c>
      <c r="H296" s="210">
        <v>92</v>
      </c>
      <c r="I296" s="211"/>
      <c r="J296" s="212">
        <f>ROUND(I296*H296,2)</f>
        <v>0</v>
      </c>
      <c r="K296" s="208" t="s">
        <v>202</v>
      </c>
      <c r="L296" s="62"/>
      <c r="M296" s="213" t="s">
        <v>21</v>
      </c>
      <c r="N296" s="214" t="s">
        <v>41</v>
      </c>
      <c r="O296" s="43"/>
      <c r="P296" s="215">
        <f>O296*H296</f>
        <v>0</v>
      </c>
      <c r="Q296" s="215">
        <v>0.00947</v>
      </c>
      <c r="R296" s="215">
        <f>Q296*H296</f>
        <v>0.8712399999999999</v>
      </c>
      <c r="S296" s="215">
        <v>0</v>
      </c>
      <c r="T296" s="216">
        <f>S296*H296</f>
        <v>0</v>
      </c>
      <c r="AR296" s="25" t="s">
        <v>203</v>
      </c>
      <c r="AT296" s="25" t="s">
        <v>198</v>
      </c>
      <c r="AU296" s="25" t="s">
        <v>79</v>
      </c>
      <c r="AY296" s="25" t="s">
        <v>195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77</v>
      </c>
      <c r="BK296" s="217">
        <f>ROUND(I296*H296,2)</f>
        <v>0</v>
      </c>
      <c r="BL296" s="25" t="s">
        <v>203</v>
      </c>
      <c r="BM296" s="25" t="s">
        <v>2212</v>
      </c>
    </row>
    <row r="297" spans="2:47" s="1" customFormat="1" ht="27">
      <c r="B297" s="42"/>
      <c r="C297" s="64"/>
      <c r="D297" s="218" t="s">
        <v>205</v>
      </c>
      <c r="E297" s="64"/>
      <c r="F297" s="219" t="s">
        <v>2213</v>
      </c>
      <c r="G297" s="64"/>
      <c r="H297" s="64"/>
      <c r="I297" s="174"/>
      <c r="J297" s="64"/>
      <c r="K297" s="64"/>
      <c r="L297" s="62"/>
      <c r="M297" s="220"/>
      <c r="N297" s="43"/>
      <c r="O297" s="43"/>
      <c r="P297" s="43"/>
      <c r="Q297" s="43"/>
      <c r="R297" s="43"/>
      <c r="S297" s="43"/>
      <c r="T297" s="79"/>
      <c r="AT297" s="25" t="s">
        <v>205</v>
      </c>
      <c r="AU297" s="25" t="s">
        <v>79</v>
      </c>
    </row>
    <row r="298" spans="2:47" s="1" customFormat="1" ht="27">
      <c r="B298" s="42"/>
      <c r="C298" s="64"/>
      <c r="D298" s="218" t="s">
        <v>226</v>
      </c>
      <c r="E298" s="64"/>
      <c r="F298" s="259" t="s">
        <v>922</v>
      </c>
      <c r="G298" s="64"/>
      <c r="H298" s="64"/>
      <c r="I298" s="174"/>
      <c r="J298" s="64"/>
      <c r="K298" s="64"/>
      <c r="L298" s="62"/>
      <c r="M298" s="220"/>
      <c r="N298" s="43"/>
      <c r="O298" s="43"/>
      <c r="P298" s="43"/>
      <c r="Q298" s="43"/>
      <c r="R298" s="43"/>
      <c r="S298" s="43"/>
      <c r="T298" s="79"/>
      <c r="AT298" s="25" t="s">
        <v>226</v>
      </c>
      <c r="AU298" s="25" t="s">
        <v>79</v>
      </c>
    </row>
    <row r="299" spans="2:51" s="12" customFormat="1" ht="13.5">
      <c r="B299" s="221"/>
      <c r="C299" s="222"/>
      <c r="D299" s="218" t="s">
        <v>207</v>
      </c>
      <c r="E299" s="223" t="s">
        <v>21</v>
      </c>
      <c r="F299" s="224" t="s">
        <v>2209</v>
      </c>
      <c r="G299" s="222"/>
      <c r="H299" s="225" t="s">
        <v>21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207</v>
      </c>
      <c r="AU299" s="231" t="s">
        <v>79</v>
      </c>
      <c r="AV299" s="12" t="s">
        <v>77</v>
      </c>
      <c r="AW299" s="12" t="s">
        <v>33</v>
      </c>
      <c r="AX299" s="12" t="s">
        <v>70</v>
      </c>
      <c r="AY299" s="231" t="s">
        <v>195</v>
      </c>
    </row>
    <row r="300" spans="2:51" s="13" customFormat="1" ht="13.5">
      <c r="B300" s="232"/>
      <c r="C300" s="233"/>
      <c r="D300" s="218" t="s">
        <v>207</v>
      </c>
      <c r="E300" s="234" t="s">
        <v>21</v>
      </c>
      <c r="F300" s="235" t="s">
        <v>1936</v>
      </c>
      <c r="G300" s="233"/>
      <c r="H300" s="236">
        <v>92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207</v>
      </c>
      <c r="AU300" s="242" t="s">
        <v>79</v>
      </c>
      <c r="AV300" s="13" t="s">
        <v>79</v>
      </c>
      <c r="AW300" s="13" t="s">
        <v>33</v>
      </c>
      <c r="AX300" s="13" t="s">
        <v>70</v>
      </c>
      <c r="AY300" s="242" t="s">
        <v>195</v>
      </c>
    </row>
    <row r="301" spans="2:51" s="14" customFormat="1" ht="13.5">
      <c r="B301" s="243"/>
      <c r="C301" s="244"/>
      <c r="D301" s="245" t="s">
        <v>207</v>
      </c>
      <c r="E301" s="246" t="s">
        <v>21</v>
      </c>
      <c r="F301" s="247" t="s">
        <v>211</v>
      </c>
      <c r="G301" s="244"/>
      <c r="H301" s="248">
        <v>92</v>
      </c>
      <c r="I301" s="249"/>
      <c r="J301" s="244"/>
      <c r="K301" s="244"/>
      <c r="L301" s="250"/>
      <c r="M301" s="251"/>
      <c r="N301" s="252"/>
      <c r="O301" s="252"/>
      <c r="P301" s="252"/>
      <c r="Q301" s="252"/>
      <c r="R301" s="252"/>
      <c r="S301" s="252"/>
      <c r="T301" s="253"/>
      <c r="AT301" s="254" t="s">
        <v>207</v>
      </c>
      <c r="AU301" s="254" t="s">
        <v>79</v>
      </c>
      <c r="AV301" s="14" t="s">
        <v>203</v>
      </c>
      <c r="AW301" s="14" t="s">
        <v>33</v>
      </c>
      <c r="AX301" s="14" t="s">
        <v>77</v>
      </c>
      <c r="AY301" s="254" t="s">
        <v>195</v>
      </c>
    </row>
    <row r="302" spans="2:65" s="1" customFormat="1" ht="22.5" customHeight="1">
      <c r="B302" s="42"/>
      <c r="C302" s="260" t="s">
        <v>571</v>
      </c>
      <c r="D302" s="260" t="s">
        <v>233</v>
      </c>
      <c r="E302" s="261" t="s">
        <v>2214</v>
      </c>
      <c r="F302" s="262" t="s">
        <v>2215</v>
      </c>
      <c r="G302" s="263" t="s">
        <v>250</v>
      </c>
      <c r="H302" s="264">
        <v>93.84</v>
      </c>
      <c r="I302" s="265"/>
      <c r="J302" s="266">
        <f>ROUND(I302*H302,2)</f>
        <v>0</v>
      </c>
      <c r="K302" s="262" t="s">
        <v>202</v>
      </c>
      <c r="L302" s="267"/>
      <c r="M302" s="268" t="s">
        <v>21</v>
      </c>
      <c r="N302" s="269" t="s">
        <v>41</v>
      </c>
      <c r="O302" s="43"/>
      <c r="P302" s="215">
        <f>O302*H302</f>
        <v>0</v>
      </c>
      <c r="Q302" s="215">
        <v>0.0135</v>
      </c>
      <c r="R302" s="215">
        <f>Q302*H302</f>
        <v>1.26684</v>
      </c>
      <c r="S302" s="215">
        <v>0</v>
      </c>
      <c r="T302" s="216">
        <f>S302*H302</f>
        <v>0</v>
      </c>
      <c r="AR302" s="25" t="s">
        <v>236</v>
      </c>
      <c r="AT302" s="25" t="s">
        <v>233</v>
      </c>
      <c r="AU302" s="25" t="s">
        <v>79</v>
      </c>
      <c r="AY302" s="25" t="s">
        <v>195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25" t="s">
        <v>77</v>
      </c>
      <c r="BK302" s="217">
        <f>ROUND(I302*H302,2)</f>
        <v>0</v>
      </c>
      <c r="BL302" s="25" t="s">
        <v>203</v>
      </c>
      <c r="BM302" s="25" t="s">
        <v>2216</v>
      </c>
    </row>
    <row r="303" spans="2:47" s="1" customFormat="1" ht="13.5">
      <c r="B303" s="42"/>
      <c r="C303" s="64"/>
      <c r="D303" s="218" t="s">
        <v>205</v>
      </c>
      <c r="E303" s="64"/>
      <c r="F303" s="219" t="s">
        <v>2217</v>
      </c>
      <c r="G303" s="64"/>
      <c r="H303" s="64"/>
      <c r="I303" s="174"/>
      <c r="J303" s="64"/>
      <c r="K303" s="64"/>
      <c r="L303" s="62"/>
      <c r="M303" s="220"/>
      <c r="N303" s="43"/>
      <c r="O303" s="43"/>
      <c r="P303" s="43"/>
      <c r="Q303" s="43"/>
      <c r="R303" s="43"/>
      <c r="S303" s="43"/>
      <c r="T303" s="79"/>
      <c r="AT303" s="25" t="s">
        <v>205</v>
      </c>
      <c r="AU303" s="25" t="s">
        <v>79</v>
      </c>
    </row>
    <row r="304" spans="2:51" s="13" customFormat="1" ht="13.5">
      <c r="B304" s="232"/>
      <c r="C304" s="233"/>
      <c r="D304" s="245" t="s">
        <v>207</v>
      </c>
      <c r="E304" s="233"/>
      <c r="F304" s="257" t="s">
        <v>2218</v>
      </c>
      <c r="G304" s="233"/>
      <c r="H304" s="258">
        <v>93.84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207</v>
      </c>
      <c r="AU304" s="242" t="s">
        <v>79</v>
      </c>
      <c r="AV304" s="13" t="s">
        <v>79</v>
      </c>
      <c r="AW304" s="13" t="s">
        <v>6</v>
      </c>
      <c r="AX304" s="13" t="s">
        <v>77</v>
      </c>
      <c r="AY304" s="242" t="s">
        <v>195</v>
      </c>
    </row>
    <row r="305" spans="2:65" s="1" customFormat="1" ht="31.5" customHeight="1">
      <c r="B305" s="42"/>
      <c r="C305" s="206" t="s">
        <v>577</v>
      </c>
      <c r="D305" s="206" t="s">
        <v>198</v>
      </c>
      <c r="E305" s="207" t="s">
        <v>930</v>
      </c>
      <c r="F305" s="208" t="s">
        <v>931</v>
      </c>
      <c r="G305" s="209" t="s">
        <v>250</v>
      </c>
      <c r="H305" s="210">
        <v>92</v>
      </c>
      <c r="I305" s="211"/>
      <c r="J305" s="212">
        <f>ROUND(I305*H305,2)</f>
        <v>0</v>
      </c>
      <c r="K305" s="208" t="s">
        <v>202</v>
      </c>
      <c r="L305" s="62"/>
      <c r="M305" s="213" t="s">
        <v>21</v>
      </c>
      <c r="N305" s="214" t="s">
        <v>41</v>
      </c>
      <c r="O305" s="43"/>
      <c r="P305" s="215">
        <f>O305*H305</f>
        <v>0</v>
      </c>
      <c r="Q305" s="215">
        <v>0.00478</v>
      </c>
      <c r="R305" s="215">
        <f>Q305*H305</f>
        <v>0.43976000000000004</v>
      </c>
      <c r="S305" s="215">
        <v>0</v>
      </c>
      <c r="T305" s="216">
        <f>S305*H305</f>
        <v>0</v>
      </c>
      <c r="AR305" s="25" t="s">
        <v>203</v>
      </c>
      <c r="AT305" s="25" t="s">
        <v>198</v>
      </c>
      <c r="AU305" s="25" t="s">
        <v>79</v>
      </c>
      <c r="AY305" s="25" t="s">
        <v>195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77</v>
      </c>
      <c r="BK305" s="217">
        <f>ROUND(I305*H305,2)</f>
        <v>0</v>
      </c>
      <c r="BL305" s="25" t="s">
        <v>203</v>
      </c>
      <c r="BM305" s="25" t="s">
        <v>2219</v>
      </c>
    </row>
    <row r="306" spans="2:47" s="1" customFormat="1" ht="27">
      <c r="B306" s="42"/>
      <c r="C306" s="64"/>
      <c r="D306" s="218" t="s">
        <v>205</v>
      </c>
      <c r="E306" s="64"/>
      <c r="F306" s="219" t="s">
        <v>933</v>
      </c>
      <c r="G306" s="64"/>
      <c r="H306" s="64"/>
      <c r="I306" s="174"/>
      <c r="J306" s="64"/>
      <c r="K306" s="64"/>
      <c r="L306" s="62"/>
      <c r="M306" s="220"/>
      <c r="N306" s="43"/>
      <c r="O306" s="43"/>
      <c r="P306" s="43"/>
      <c r="Q306" s="43"/>
      <c r="R306" s="43"/>
      <c r="S306" s="43"/>
      <c r="T306" s="79"/>
      <c r="AT306" s="25" t="s">
        <v>205</v>
      </c>
      <c r="AU306" s="25" t="s">
        <v>79</v>
      </c>
    </row>
    <row r="307" spans="2:51" s="13" customFormat="1" ht="13.5">
      <c r="B307" s="232"/>
      <c r="C307" s="233"/>
      <c r="D307" s="245" t="s">
        <v>207</v>
      </c>
      <c r="E307" s="256" t="s">
        <v>21</v>
      </c>
      <c r="F307" s="257" t="s">
        <v>819</v>
      </c>
      <c r="G307" s="233"/>
      <c r="H307" s="258">
        <v>92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207</v>
      </c>
      <c r="AU307" s="242" t="s">
        <v>79</v>
      </c>
      <c r="AV307" s="13" t="s">
        <v>79</v>
      </c>
      <c r="AW307" s="13" t="s">
        <v>33</v>
      </c>
      <c r="AX307" s="13" t="s">
        <v>77</v>
      </c>
      <c r="AY307" s="242" t="s">
        <v>195</v>
      </c>
    </row>
    <row r="308" spans="2:65" s="1" customFormat="1" ht="22.5" customHeight="1">
      <c r="B308" s="42"/>
      <c r="C308" s="206" t="s">
        <v>583</v>
      </c>
      <c r="D308" s="206" t="s">
        <v>198</v>
      </c>
      <c r="E308" s="207" t="s">
        <v>2220</v>
      </c>
      <c r="F308" s="208" t="s">
        <v>2221</v>
      </c>
      <c r="G308" s="209" t="s">
        <v>250</v>
      </c>
      <c r="H308" s="210">
        <v>75</v>
      </c>
      <c r="I308" s="211"/>
      <c r="J308" s="212">
        <f>ROUND(I308*H308,2)</f>
        <v>0</v>
      </c>
      <c r="K308" s="208" t="s">
        <v>202</v>
      </c>
      <c r="L308" s="62"/>
      <c r="M308" s="213" t="s">
        <v>21</v>
      </c>
      <c r="N308" s="214" t="s">
        <v>41</v>
      </c>
      <c r="O308" s="43"/>
      <c r="P308" s="215">
        <f>O308*H308</f>
        <v>0</v>
      </c>
      <c r="Q308" s="215">
        <v>0.0014</v>
      </c>
      <c r="R308" s="215">
        <f>Q308*H308</f>
        <v>0.105</v>
      </c>
      <c r="S308" s="215">
        <v>0</v>
      </c>
      <c r="T308" s="216">
        <f>S308*H308</f>
        <v>0</v>
      </c>
      <c r="AR308" s="25" t="s">
        <v>203</v>
      </c>
      <c r="AT308" s="25" t="s">
        <v>198</v>
      </c>
      <c r="AU308" s="25" t="s">
        <v>79</v>
      </c>
      <c r="AY308" s="25" t="s">
        <v>195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77</v>
      </c>
      <c r="BK308" s="217">
        <f>ROUND(I308*H308,2)</f>
        <v>0</v>
      </c>
      <c r="BL308" s="25" t="s">
        <v>203</v>
      </c>
      <c r="BM308" s="25" t="s">
        <v>2222</v>
      </c>
    </row>
    <row r="309" spans="2:47" s="1" customFormat="1" ht="27">
      <c r="B309" s="42"/>
      <c r="C309" s="64"/>
      <c r="D309" s="218" t="s">
        <v>205</v>
      </c>
      <c r="E309" s="64"/>
      <c r="F309" s="219" t="s">
        <v>2223</v>
      </c>
      <c r="G309" s="64"/>
      <c r="H309" s="64"/>
      <c r="I309" s="174"/>
      <c r="J309" s="64"/>
      <c r="K309" s="64"/>
      <c r="L309" s="62"/>
      <c r="M309" s="220"/>
      <c r="N309" s="43"/>
      <c r="O309" s="43"/>
      <c r="P309" s="43"/>
      <c r="Q309" s="43"/>
      <c r="R309" s="43"/>
      <c r="S309" s="43"/>
      <c r="T309" s="79"/>
      <c r="AT309" s="25" t="s">
        <v>205</v>
      </c>
      <c r="AU309" s="25" t="s">
        <v>79</v>
      </c>
    </row>
    <row r="310" spans="2:51" s="13" customFormat="1" ht="13.5">
      <c r="B310" s="232"/>
      <c r="C310" s="233"/>
      <c r="D310" s="245" t="s">
        <v>207</v>
      </c>
      <c r="E310" s="256" t="s">
        <v>21</v>
      </c>
      <c r="F310" s="257" t="s">
        <v>1938</v>
      </c>
      <c r="G310" s="233"/>
      <c r="H310" s="258">
        <v>75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207</v>
      </c>
      <c r="AU310" s="242" t="s">
        <v>79</v>
      </c>
      <c r="AV310" s="13" t="s">
        <v>79</v>
      </c>
      <c r="AW310" s="13" t="s">
        <v>33</v>
      </c>
      <c r="AX310" s="13" t="s">
        <v>77</v>
      </c>
      <c r="AY310" s="242" t="s">
        <v>195</v>
      </c>
    </row>
    <row r="311" spans="2:65" s="1" customFormat="1" ht="22.5" customHeight="1">
      <c r="B311" s="42"/>
      <c r="C311" s="206" t="s">
        <v>590</v>
      </c>
      <c r="D311" s="206" t="s">
        <v>198</v>
      </c>
      <c r="E311" s="207" t="s">
        <v>936</v>
      </c>
      <c r="F311" s="208" t="s">
        <v>937</v>
      </c>
      <c r="G311" s="209" t="s">
        <v>250</v>
      </c>
      <c r="H311" s="210">
        <v>75</v>
      </c>
      <c r="I311" s="211"/>
      <c r="J311" s="212">
        <f>ROUND(I311*H311,2)</f>
        <v>0</v>
      </c>
      <c r="K311" s="208" t="s">
        <v>202</v>
      </c>
      <c r="L311" s="62"/>
      <c r="M311" s="213" t="s">
        <v>21</v>
      </c>
      <c r="N311" s="214" t="s">
        <v>41</v>
      </c>
      <c r="O311" s="43"/>
      <c r="P311" s="215">
        <f>O311*H311</f>
        <v>0</v>
      </c>
      <c r="Q311" s="215">
        <v>0.00489</v>
      </c>
      <c r="R311" s="215">
        <f>Q311*H311</f>
        <v>0.36675</v>
      </c>
      <c r="S311" s="215">
        <v>0</v>
      </c>
      <c r="T311" s="216">
        <f>S311*H311</f>
        <v>0</v>
      </c>
      <c r="AR311" s="25" t="s">
        <v>203</v>
      </c>
      <c r="AT311" s="25" t="s">
        <v>198</v>
      </c>
      <c r="AU311" s="25" t="s">
        <v>79</v>
      </c>
      <c r="AY311" s="25" t="s">
        <v>195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25" t="s">
        <v>77</v>
      </c>
      <c r="BK311" s="217">
        <f>ROUND(I311*H311,2)</f>
        <v>0</v>
      </c>
      <c r="BL311" s="25" t="s">
        <v>203</v>
      </c>
      <c r="BM311" s="25" t="s">
        <v>2224</v>
      </c>
    </row>
    <row r="312" spans="2:47" s="1" customFormat="1" ht="27">
      <c r="B312" s="42"/>
      <c r="C312" s="64"/>
      <c r="D312" s="218" t="s">
        <v>205</v>
      </c>
      <c r="E312" s="64"/>
      <c r="F312" s="219" t="s">
        <v>939</v>
      </c>
      <c r="G312" s="64"/>
      <c r="H312" s="64"/>
      <c r="I312" s="174"/>
      <c r="J312" s="64"/>
      <c r="K312" s="64"/>
      <c r="L312" s="62"/>
      <c r="M312" s="220"/>
      <c r="N312" s="43"/>
      <c r="O312" s="43"/>
      <c r="P312" s="43"/>
      <c r="Q312" s="43"/>
      <c r="R312" s="43"/>
      <c r="S312" s="43"/>
      <c r="T312" s="79"/>
      <c r="AT312" s="25" t="s">
        <v>205</v>
      </c>
      <c r="AU312" s="25" t="s">
        <v>79</v>
      </c>
    </row>
    <row r="313" spans="2:51" s="12" customFormat="1" ht="13.5">
      <c r="B313" s="221"/>
      <c r="C313" s="222"/>
      <c r="D313" s="218" t="s">
        <v>207</v>
      </c>
      <c r="E313" s="223" t="s">
        <v>21</v>
      </c>
      <c r="F313" s="224" t="s">
        <v>2209</v>
      </c>
      <c r="G313" s="222"/>
      <c r="H313" s="225" t="s">
        <v>21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207</v>
      </c>
      <c r="AU313" s="231" t="s">
        <v>79</v>
      </c>
      <c r="AV313" s="12" t="s">
        <v>77</v>
      </c>
      <c r="AW313" s="12" t="s">
        <v>33</v>
      </c>
      <c r="AX313" s="12" t="s">
        <v>70</v>
      </c>
      <c r="AY313" s="231" t="s">
        <v>195</v>
      </c>
    </row>
    <row r="314" spans="2:51" s="13" customFormat="1" ht="13.5">
      <c r="B314" s="232"/>
      <c r="C314" s="233"/>
      <c r="D314" s="218" t="s">
        <v>207</v>
      </c>
      <c r="E314" s="234" t="s">
        <v>21</v>
      </c>
      <c r="F314" s="235" t="s">
        <v>2225</v>
      </c>
      <c r="G314" s="233"/>
      <c r="H314" s="236">
        <v>75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AT314" s="242" t="s">
        <v>207</v>
      </c>
      <c r="AU314" s="242" t="s">
        <v>79</v>
      </c>
      <c r="AV314" s="13" t="s">
        <v>79</v>
      </c>
      <c r="AW314" s="13" t="s">
        <v>33</v>
      </c>
      <c r="AX314" s="13" t="s">
        <v>70</v>
      </c>
      <c r="AY314" s="242" t="s">
        <v>195</v>
      </c>
    </row>
    <row r="315" spans="2:51" s="14" customFormat="1" ht="13.5">
      <c r="B315" s="243"/>
      <c r="C315" s="244"/>
      <c r="D315" s="245" t="s">
        <v>207</v>
      </c>
      <c r="E315" s="246" t="s">
        <v>1938</v>
      </c>
      <c r="F315" s="247" t="s">
        <v>211</v>
      </c>
      <c r="G315" s="244"/>
      <c r="H315" s="248">
        <v>75</v>
      </c>
      <c r="I315" s="249"/>
      <c r="J315" s="244"/>
      <c r="K315" s="244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207</v>
      </c>
      <c r="AU315" s="254" t="s">
        <v>79</v>
      </c>
      <c r="AV315" s="14" t="s">
        <v>203</v>
      </c>
      <c r="AW315" s="14" t="s">
        <v>33</v>
      </c>
      <c r="AX315" s="14" t="s">
        <v>77</v>
      </c>
      <c r="AY315" s="254" t="s">
        <v>195</v>
      </c>
    </row>
    <row r="316" spans="2:65" s="1" customFormat="1" ht="31.5" customHeight="1">
      <c r="B316" s="42"/>
      <c r="C316" s="206" t="s">
        <v>596</v>
      </c>
      <c r="D316" s="206" t="s">
        <v>198</v>
      </c>
      <c r="E316" s="207" t="s">
        <v>2226</v>
      </c>
      <c r="F316" s="208" t="s">
        <v>2227</v>
      </c>
      <c r="G316" s="209" t="s">
        <v>250</v>
      </c>
      <c r="H316" s="210">
        <v>95</v>
      </c>
      <c r="I316" s="211"/>
      <c r="J316" s="212">
        <f>ROUND(I316*H316,2)</f>
        <v>0</v>
      </c>
      <c r="K316" s="208" t="s">
        <v>202</v>
      </c>
      <c r="L316" s="62"/>
      <c r="M316" s="213" t="s">
        <v>21</v>
      </c>
      <c r="N316" s="214" t="s">
        <v>41</v>
      </c>
      <c r="O316" s="43"/>
      <c r="P316" s="215">
        <f>O316*H316</f>
        <v>0</v>
      </c>
      <c r="Q316" s="215">
        <v>0.00938</v>
      </c>
      <c r="R316" s="215">
        <f>Q316*H316</f>
        <v>0.8911</v>
      </c>
      <c r="S316" s="215">
        <v>0</v>
      </c>
      <c r="T316" s="216">
        <f>S316*H316</f>
        <v>0</v>
      </c>
      <c r="AR316" s="25" t="s">
        <v>203</v>
      </c>
      <c r="AT316" s="25" t="s">
        <v>198</v>
      </c>
      <c r="AU316" s="25" t="s">
        <v>79</v>
      </c>
      <c r="AY316" s="25" t="s">
        <v>195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77</v>
      </c>
      <c r="BK316" s="217">
        <f>ROUND(I316*H316,2)</f>
        <v>0</v>
      </c>
      <c r="BL316" s="25" t="s">
        <v>203</v>
      </c>
      <c r="BM316" s="25" t="s">
        <v>2228</v>
      </c>
    </row>
    <row r="317" spans="2:47" s="1" customFormat="1" ht="27">
      <c r="B317" s="42"/>
      <c r="C317" s="64"/>
      <c r="D317" s="218" t="s">
        <v>205</v>
      </c>
      <c r="E317" s="64"/>
      <c r="F317" s="219" t="s">
        <v>2229</v>
      </c>
      <c r="G317" s="64"/>
      <c r="H317" s="64"/>
      <c r="I317" s="174"/>
      <c r="J317" s="64"/>
      <c r="K317" s="64"/>
      <c r="L317" s="62"/>
      <c r="M317" s="220"/>
      <c r="N317" s="43"/>
      <c r="O317" s="43"/>
      <c r="P317" s="43"/>
      <c r="Q317" s="43"/>
      <c r="R317" s="43"/>
      <c r="S317" s="43"/>
      <c r="T317" s="79"/>
      <c r="AT317" s="25" t="s">
        <v>205</v>
      </c>
      <c r="AU317" s="25" t="s">
        <v>79</v>
      </c>
    </row>
    <row r="318" spans="2:47" s="1" customFormat="1" ht="27">
      <c r="B318" s="42"/>
      <c r="C318" s="64"/>
      <c r="D318" s="218" t="s">
        <v>226</v>
      </c>
      <c r="E318" s="64"/>
      <c r="F318" s="259" t="s">
        <v>922</v>
      </c>
      <c r="G318" s="64"/>
      <c r="H318" s="64"/>
      <c r="I318" s="174"/>
      <c r="J318" s="64"/>
      <c r="K318" s="64"/>
      <c r="L318" s="62"/>
      <c r="M318" s="220"/>
      <c r="N318" s="43"/>
      <c r="O318" s="43"/>
      <c r="P318" s="43"/>
      <c r="Q318" s="43"/>
      <c r="R318" s="43"/>
      <c r="S318" s="43"/>
      <c r="T318" s="79"/>
      <c r="AT318" s="25" t="s">
        <v>226</v>
      </c>
      <c r="AU318" s="25" t="s">
        <v>79</v>
      </c>
    </row>
    <row r="319" spans="2:51" s="12" customFormat="1" ht="13.5">
      <c r="B319" s="221"/>
      <c r="C319" s="222"/>
      <c r="D319" s="218" t="s">
        <v>207</v>
      </c>
      <c r="E319" s="223" t="s">
        <v>21</v>
      </c>
      <c r="F319" s="224" t="s">
        <v>2209</v>
      </c>
      <c r="G319" s="222"/>
      <c r="H319" s="225" t="s">
        <v>21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207</v>
      </c>
      <c r="AU319" s="231" t="s">
        <v>79</v>
      </c>
      <c r="AV319" s="12" t="s">
        <v>77</v>
      </c>
      <c r="AW319" s="12" t="s">
        <v>33</v>
      </c>
      <c r="AX319" s="12" t="s">
        <v>70</v>
      </c>
      <c r="AY319" s="231" t="s">
        <v>195</v>
      </c>
    </row>
    <row r="320" spans="2:51" s="13" customFormat="1" ht="13.5">
      <c r="B320" s="232"/>
      <c r="C320" s="233"/>
      <c r="D320" s="218" t="s">
        <v>207</v>
      </c>
      <c r="E320" s="234" t="s">
        <v>21</v>
      </c>
      <c r="F320" s="235" t="s">
        <v>2230</v>
      </c>
      <c r="G320" s="233"/>
      <c r="H320" s="236">
        <v>95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207</v>
      </c>
      <c r="AU320" s="242" t="s">
        <v>79</v>
      </c>
      <c r="AV320" s="13" t="s">
        <v>79</v>
      </c>
      <c r="AW320" s="13" t="s">
        <v>33</v>
      </c>
      <c r="AX320" s="13" t="s">
        <v>70</v>
      </c>
      <c r="AY320" s="242" t="s">
        <v>195</v>
      </c>
    </row>
    <row r="321" spans="2:51" s="14" customFormat="1" ht="13.5">
      <c r="B321" s="243"/>
      <c r="C321" s="244"/>
      <c r="D321" s="245" t="s">
        <v>207</v>
      </c>
      <c r="E321" s="246" t="s">
        <v>1937</v>
      </c>
      <c r="F321" s="247" t="s">
        <v>211</v>
      </c>
      <c r="G321" s="244"/>
      <c r="H321" s="248">
        <v>95</v>
      </c>
      <c r="I321" s="249"/>
      <c r="J321" s="244"/>
      <c r="K321" s="244"/>
      <c r="L321" s="250"/>
      <c r="M321" s="251"/>
      <c r="N321" s="252"/>
      <c r="O321" s="252"/>
      <c r="P321" s="252"/>
      <c r="Q321" s="252"/>
      <c r="R321" s="252"/>
      <c r="S321" s="252"/>
      <c r="T321" s="253"/>
      <c r="AT321" s="254" t="s">
        <v>207</v>
      </c>
      <c r="AU321" s="254" t="s">
        <v>79</v>
      </c>
      <c r="AV321" s="14" t="s">
        <v>203</v>
      </c>
      <c r="AW321" s="14" t="s">
        <v>33</v>
      </c>
      <c r="AX321" s="14" t="s">
        <v>77</v>
      </c>
      <c r="AY321" s="254" t="s">
        <v>195</v>
      </c>
    </row>
    <row r="322" spans="2:65" s="1" customFormat="1" ht="22.5" customHeight="1">
      <c r="B322" s="42"/>
      <c r="C322" s="260" t="s">
        <v>601</v>
      </c>
      <c r="D322" s="260" t="s">
        <v>233</v>
      </c>
      <c r="E322" s="261" t="s">
        <v>2214</v>
      </c>
      <c r="F322" s="262" t="s">
        <v>2215</v>
      </c>
      <c r="G322" s="263" t="s">
        <v>250</v>
      </c>
      <c r="H322" s="264">
        <v>96.9</v>
      </c>
      <c r="I322" s="265"/>
      <c r="J322" s="266">
        <f>ROUND(I322*H322,2)</f>
        <v>0</v>
      </c>
      <c r="K322" s="262" t="s">
        <v>202</v>
      </c>
      <c r="L322" s="267"/>
      <c r="M322" s="268" t="s">
        <v>21</v>
      </c>
      <c r="N322" s="269" t="s">
        <v>41</v>
      </c>
      <c r="O322" s="43"/>
      <c r="P322" s="215">
        <f>O322*H322</f>
        <v>0</v>
      </c>
      <c r="Q322" s="215">
        <v>0.0135</v>
      </c>
      <c r="R322" s="215">
        <f>Q322*H322</f>
        <v>1.3081500000000001</v>
      </c>
      <c r="S322" s="215">
        <v>0</v>
      </c>
      <c r="T322" s="216">
        <f>S322*H322</f>
        <v>0</v>
      </c>
      <c r="AR322" s="25" t="s">
        <v>236</v>
      </c>
      <c r="AT322" s="25" t="s">
        <v>233</v>
      </c>
      <c r="AU322" s="25" t="s">
        <v>79</v>
      </c>
      <c r="AY322" s="25" t="s">
        <v>195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25" t="s">
        <v>77</v>
      </c>
      <c r="BK322" s="217">
        <f>ROUND(I322*H322,2)</f>
        <v>0</v>
      </c>
      <c r="BL322" s="25" t="s">
        <v>203</v>
      </c>
      <c r="BM322" s="25" t="s">
        <v>2231</v>
      </c>
    </row>
    <row r="323" spans="2:47" s="1" customFormat="1" ht="13.5">
      <c r="B323" s="42"/>
      <c r="C323" s="64"/>
      <c r="D323" s="218" t="s">
        <v>205</v>
      </c>
      <c r="E323" s="64"/>
      <c r="F323" s="219" t="s">
        <v>2217</v>
      </c>
      <c r="G323" s="64"/>
      <c r="H323" s="64"/>
      <c r="I323" s="174"/>
      <c r="J323" s="64"/>
      <c r="K323" s="64"/>
      <c r="L323" s="62"/>
      <c r="M323" s="220"/>
      <c r="N323" s="43"/>
      <c r="O323" s="43"/>
      <c r="P323" s="43"/>
      <c r="Q323" s="43"/>
      <c r="R323" s="43"/>
      <c r="S323" s="43"/>
      <c r="T323" s="79"/>
      <c r="AT323" s="25" t="s">
        <v>205</v>
      </c>
      <c r="AU323" s="25" t="s">
        <v>79</v>
      </c>
    </row>
    <row r="324" spans="2:51" s="13" customFormat="1" ht="13.5">
      <c r="B324" s="232"/>
      <c r="C324" s="233"/>
      <c r="D324" s="245" t="s">
        <v>207</v>
      </c>
      <c r="E324" s="233"/>
      <c r="F324" s="257" t="s">
        <v>2232</v>
      </c>
      <c r="G324" s="233"/>
      <c r="H324" s="258">
        <v>96.9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207</v>
      </c>
      <c r="AU324" s="242" t="s">
        <v>79</v>
      </c>
      <c r="AV324" s="13" t="s">
        <v>79</v>
      </c>
      <c r="AW324" s="13" t="s">
        <v>6</v>
      </c>
      <c r="AX324" s="13" t="s">
        <v>77</v>
      </c>
      <c r="AY324" s="242" t="s">
        <v>195</v>
      </c>
    </row>
    <row r="325" spans="2:65" s="1" customFormat="1" ht="22.5" customHeight="1">
      <c r="B325" s="42"/>
      <c r="C325" s="206" t="s">
        <v>607</v>
      </c>
      <c r="D325" s="206" t="s">
        <v>198</v>
      </c>
      <c r="E325" s="207" t="s">
        <v>958</v>
      </c>
      <c r="F325" s="208" t="s">
        <v>959</v>
      </c>
      <c r="G325" s="209" t="s">
        <v>351</v>
      </c>
      <c r="H325" s="210">
        <v>180</v>
      </c>
      <c r="I325" s="211"/>
      <c r="J325" s="212">
        <f>ROUND(I325*H325,2)</f>
        <v>0</v>
      </c>
      <c r="K325" s="208" t="s">
        <v>202</v>
      </c>
      <c r="L325" s="62"/>
      <c r="M325" s="213" t="s">
        <v>21</v>
      </c>
      <c r="N325" s="214" t="s">
        <v>41</v>
      </c>
      <c r="O325" s="43"/>
      <c r="P325" s="215">
        <f>O325*H325</f>
        <v>0</v>
      </c>
      <c r="Q325" s="215">
        <v>0.00025</v>
      </c>
      <c r="R325" s="215">
        <f>Q325*H325</f>
        <v>0.045</v>
      </c>
      <c r="S325" s="215">
        <v>0</v>
      </c>
      <c r="T325" s="216">
        <f>S325*H325</f>
        <v>0</v>
      </c>
      <c r="AR325" s="25" t="s">
        <v>203</v>
      </c>
      <c r="AT325" s="25" t="s">
        <v>198</v>
      </c>
      <c r="AU325" s="25" t="s">
        <v>79</v>
      </c>
      <c r="AY325" s="25" t="s">
        <v>195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25" t="s">
        <v>77</v>
      </c>
      <c r="BK325" s="217">
        <f>ROUND(I325*H325,2)</f>
        <v>0</v>
      </c>
      <c r="BL325" s="25" t="s">
        <v>203</v>
      </c>
      <c r="BM325" s="25" t="s">
        <v>2233</v>
      </c>
    </row>
    <row r="326" spans="2:47" s="1" customFormat="1" ht="13.5">
      <c r="B326" s="42"/>
      <c r="C326" s="64"/>
      <c r="D326" s="218" t="s">
        <v>205</v>
      </c>
      <c r="E326" s="64"/>
      <c r="F326" s="219" t="s">
        <v>961</v>
      </c>
      <c r="G326" s="64"/>
      <c r="H326" s="64"/>
      <c r="I326" s="174"/>
      <c r="J326" s="64"/>
      <c r="K326" s="64"/>
      <c r="L326" s="62"/>
      <c r="M326" s="220"/>
      <c r="N326" s="43"/>
      <c r="O326" s="43"/>
      <c r="P326" s="43"/>
      <c r="Q326" s="43"/>
      <c r="R326" s="43"/>
      <c r="S326" s="43"/>
      <c r="T326" s="79"/>
      <c r="AT326" s="25" t="s">
        <v>205</v>
      </c>
      <c r="AU326" s="25" t="s">
        <v>79</v>
      </c>
    </row>
    <row r="327" spans="2:51" s="13" customFormat="1" ht="13.5">
      <c r="B327" s="232"/>
      <c r="C327" s="233"/>
      <c r="D327" s="218" t="s">
        <v>207</v>
      </c>
      <c r="E327" s="234" t="s">
        <v>21</v>
      </c>
      <c r="F327" s="235" t="s">
        <v>2234</v>
      </c>
      <c r="G327" s="233"/>
      <c r="H327" s="236">
        <v>180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AT327" s="242" t="s">
        <v>207</v>
      </c>
      <c r="AU327" s="242" t="s">
        <v>79</v>
      </c>
      <c r="AV327" s="13" t="s">
        <v>79</v>
      </c>
      <c r="AW327" s="13" t="s">
        <v>33</v>
      </c>
      <c r="AX327" s="13" t="s">
        <v>70</v>
      </c>
      <c r="AY327" s="242" t="s">
        <v>195</v>
      </c>
    </row>
    <row r="328" spans="2:51" s="14" customFormat="1" ht="13.5">
      <c r="B328" s="243"/>
      <c r="C328" s="244"/>
      <c r="D328" s="245" t="s">
        <v>207</v>
      </c>
      <c r="E328" s="246" t="s">
        <v>21</v>
      </c>
      <c r="F328" s="247" t="s">
        <v>211</v>
      </c>
      <c r="G328" s="244"/>
      <c r="H328" s="248">
        <v>180</v>
      </c>
      <c r="I328" s="249"/>
      <c r="J328" s="244"/>
      <c r="K328" s="244"/>
      <c r="L328" s="250"/>
      <c r="M328" s="251"/>
      <c r="N328" s="252"/>
      <c r="O328" s="252"/>
      <c r="P328" s="252"/>
      <c r="Q328" s="252"/>
      <c r="R328" s="252"/>
      <c r="S328" s="252"/>
      <c r="T328" s="253"/>
      <c r="AT328" s="254" t="s">
        <v>207</v>
      </c>
      <c r="AU328" s="254" t="s">
        <v>79</v>
      </c>
      <c r="AV328" s="14" t="s">
        <v>203</v>
      </c>
      <c r="AW328" s="14" t="s">
        <v>33</v>
      </c>
      <c r="AX328" s="14" t="s">
        <v>77</v>
      </c>
      <c r="AY328" s="254" t="s">
        <v>195</v>
      </c>
    </row>
    <row r="329" spans="2:65" s="1" customFormat="1" ht="22.5" customHeight="1">
      <c r="B329" s="42"/>
      <c r="C329" s="260" t="s">
        <v>613</v>
      </c>
      <c r="D329" s="260" t="s">
        <v>233</v>
      </c>
      <c r="E329" s="261" t="s">
        <v>967</v>
      </c>
      <c r="F329" s="262" t="s">
        <v>968</v>
      </c>
      <c r="G329" s="263" t="s">
        <v>351</v>
      </c>
      <c r="H329" s="264">
        <v>183.6</v>
      </c>
      <c r="I329" s="265"/>
      <c r="J329" s="266">
        <f>ROUND(I329*H329,2)</f>
        <v>0</v>
      </c>
      <c r="K329" s="262" t="s">
        <v>202</v>
      </c>
      <c r="L329" s="267"/>
      <c r="M329" s="268" t="s">
        <v>21</v>
      </c>
      <c r="N329" s="269" t="s">
        <v>41</v>
      </c>
      <c r="O329" s="43"/>
      <c r="P329" s="215">
        <f>O329*H329</f>
        <v>0</v>
      </c>
      <c r="Q329" s="215">
        <v>3E-05</v>
      </c>
      <c r="R329" s="215">
        <f>Q329*H329</f>
        <v>0.005508</v>
      </c>
      <c r="S329" s="215">
        <v>0</v>
      </c>
      <c r="T329" s="216">
        <f>S329*H329</f>
        <v>0</v>
      </c>
      <c r="AR329" s="25" t="s">
        <v>236</v>
      </c>
      <c r="AT329" s="25" t="s">
        <v>233</v>
      </c>
      <c r="AU329" s="25" t="s">
        <v>79</v>
      </c>
      <c r="AY329" s="25" t="s">
        <v>195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77</v>
      </c>
      <c r="BK329" s="217">
        <f>ROUND(I329*H329,2)</f>
        <v>0</v>
      </c>
      <c r="BL329" s="25" t="s">
        <v>203</v>
      </c>
      <c r="BM329" s="25" t="s">
        <v>2235</v>
      </c>
    </row>
    <row r="330" spans="2:47" s="1" customFormat="1" ht="13.5">
      <c r="B330" s="42"/>
      <c r="C330" s="64"/>
      <c r="D330" s="218" t="s">
        <v>205</v>
      </c>
      <c r="E330" s="64"/>
      <c r="F330" s="219" t="s">
        <v>968</v>
      </c>
      <c r="G330" s="64"/>
      <c r="H330" s="64"/>
      <c r="I330" s="174"/>
      <c r="J330" s="64"/>
      <c r="K330" s="64"/>
      <c r="L330" s="62"/>
      <c r="M330" s="220"/>
      <c r="N330" s="43"/>
      <c r="O330" s="43"/>
      <c r="P330" s="43"/>
      <c r="Q330" s="43"/>
      <c r="R330" s="43"/>
      <c r="S330" s="43"/>
      <c r="T330" s="79"/>
      <c r="AT330" s="25" t="s">
        <v>205</v>
      </c>
      <c r="AU330" s="25" t="s">
        <v>79</v>
      </c>
    </row>
    <row r="331" spans="2:51" s="13" customFormat="1" ht="13.5">
      <c r="B331" s="232"/>
      <c r="C331" s="233"/>
      <c r="D331" s="245" t="s">
        <v>207</v>
      </c>
      <c r="E331" s="233"/>
      <c r="F331" s="257" t="s">
        <v>2236</v>
      </c>
      <c r="G331" s="233"/>
      <c r="H331" s="258">
        <v>183.6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AT331" s="242" t="s">
        <v>207</v>
      </c>
      <c r="AU331" s="242" t="s">
        <v>79</v>
      </c>
      <c r="AV331" s="13" t="s">
        <v>79</v>
      </c>
      <c r="AW331" s="13" t="s">
        <v>6</v>
      </c>
      <c r="AX331" s="13" t="s">
        <v>77</v>
      </c>
      <c r="AY331" s="242" t="s">
        <v>195</v>
      </c>
    </row>
    <row r="332" spans="2:65" s="1" customFormat="1" ht="22.5" customHeight="1">
      <c r="B332" s="42"/>
      <c r="C332" s="206" t="s">
        <v>618</v>
      </c>
      <c r="D332" s="206" t="s">
        <v>198</v>
      </c>
      <c r="E332" s="207" t="s">
        <v>989</v>
      </c>
      <c r="F332" s="208" t="s">
        <v>990</v>
      </c>
      <c r="G332" s="209" t="s">
        <v>250</v>
      </c>
      <c r="H332" s="210">
        <v>170</v>
      </c>
      <c r="I332" s="211"/>
      <c r="J332" s="212">
        <f>ROUND(I332*H332,2)</f>
        <v>0</v>
      </c>
      <c r="K332" s="208" t="s">
        <v>202</v>
      </c>
      <c r="L332" s="62"/>
      <c r="M332" s="213" t="s">
        <v>21</v>
      </c>
      <c r="N332" s="214" t="s">
        <v>41</v>
      </c>
      <c r="O332" s="43"/>
      <c r="P332" s="215">
        <f>O332*H332</f>
        <v>0</v>
      </c>
      <c r="Q332" s="215">
        <v>0.00478</v>
      </c>
      <c r="R332" s="215">
        <f>Q332*H332</f>
        <v>0.8126000000000001</v>
      </c>
      <c r="S332" s="215">
        <v>0</v>
      </c>
      <c r="T332" s="216">
        <f>S332*H332</f>
        <v>0</v>
      </c>
      <c r="AR332" s="25" t="s">
        <v>203</v>
      </c>
      <c r="AT332" s="25" t="s">
        <v>198</v>
      </c>
      <c r="AU332" s="25" t="s">
        <v>79</v>
      </c>
      <c r="AY332" s="25" t="s">
        <v>195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25" t="s">
        <v>77</v>
      </c>
      <c r="BK332" s="217">
        <f>ROUND(I332*H332,2)</f>
        <v>0</v>
      </c>
      <c r="BL332" s="25" t="s">
        <v>203</v>
      </c>
      <c r="BM332" s="25" t="s">
        <v>2237</v>
      </c>
    </row>
    <row r="333" spans="2:47" s="1" customFormat="1" ht="27">
      <c r="B333" s="42"/>
      <c r="C333" s="64"/>
      <c r="D333" s="218" t="s">
        <v>205</v>
      </c>
      <c r="E333" s="64"/>
      <c r="F333" s="219" t="s">
        <v>992</v>
      </c>
      <c r="G333" s="64"/>
      <c r="H333" s="64"/>
      <c r="I333" s="174"/>
      <c r="J333" s="64"/>
      <c r="K333" s="64"/>
      <c r="L333" s="62"/>
      <c r="M333" s="220"/>
      <c r="N333" s="43"/>
      <c r="O333" s="43"/>
      <c r="P333" s="43"/>
      <c r="Q333" s="43"/>
      <c r="R333" s="43"/>
      <c r="S333" s="43"/>
      <c r="T333" s="79"/>
      <c r="AT333" s="25" t="s">
        <v>205</v>
      </c>
      <c r="AU333" s="25" t="s">
        <v>79</v>
      </c>
    </row>
    <row r="334" spans="2:51" s="13" customFormat="1" ht="13.5">
      <c r="B334" s="232"/>
      <c r="C334" s="233"/>
      <c r="D334" s="245" t="s">
        <v>207</v>
      </c>
      <c r="E334" s="256" t="s">
        <v>21</v>
      </c>
      <c r="F334" s="257" t="s">
        <v>2238</v>
      </c>
      <c r="G334" s="233"/>
      <c r="H334" s="258">
        <v>170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207</v>
      </c>
      <c r="AU334" s="242" t="s">
        <v>79</v>
      </c>
      <c r="AV334" s="13" t="s">
        <v>79</v>
      </c>
      <c r="AW334" s="13" t="s">
        <v>33</v>
      </c>
      <c r="AX334" s="13" t="s">
        <v>77</v>
      </c>
      <c r="AY334" s="242" t="s">
        <v>195</v>
      </c>
    </row>
    <row r="335" spans="2:65" s="1" customFormat="1" ht="22.5" customHeight="1">
      <c r="B335" s="42"/>
      <c r="C335" s="206" t="s">
        <v>625</v>
      </c>
      <c r="D335" s="206" t="s">
        <v>198</v>
      </c>
      <c r="E335" s="207" t="s">
        <v>2239</v>
      </c>
      <c r="F335" s="208" t="s">
        <v>2240</v>
      </c>
      <c r="G335" s="209" t="s">
        <v>250</v>
      </c>
      <c r="H335" s="210">
        <v>18</v>
      </c>
      <c r="I335" s="211"/>
      <c r="J335" s="212">
        <f>ROUND(I335*H335,2)</f>
        <v>0</v>
      </c>
      <c r="K335" s="208" t="s">
        <v>202</v>
      </c>
      <c r="L335" s="62"/>
      <c r="M335" s="213" t="s">
        <v>21</v>
      </c>
      <c r="N335" s="214" t="s">
        <v>41</v>
      </c>
      <c r="O335" s="43"/>
      <c r="P335" s="215">
        <f>O335*H335</f>
        <v>0</v>
      </c>
      <c r="Q335" s="215">
        <v>0.0014</v>
      </c>
      <c r="R335" s="215">
        <f>Q335*H335</f>
        <v>0.0252</v>
      </c>
      <c r="S335" s="215">
        <v>0</v>
      </c>
      <c r="T335" s="216">
        <f>S335*H335</f>
        <v>0</v>
      </c>
      <c r="AR335" s="25" t="s">
        <v>203</v>
      </c>
      <c r="AT335" s="25" t="s">
        <v>198</v>
      </c>
      <c r="AU335" s="25" t="s">
        <v>79</v>
      </c>
      <c r="AY335" s="25" t="s">
        <v>195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5" t="s">
        <v>77</v>
      </c>
      <c r="BK335" s="217">
        <f>ROUND(I335*H335,2)</f>
        <v>0</v>
      </c>
      <c r="BL335" s="25" t="s">
        <v>203</v>
      </c>
      <c r="BM335" s="25" t="s">
        <v>2241</v>
      </c>
    </row>
    <row r="336" spans="2:47" s="1" customFormat="1" ht="27">
      <c r="B336" s="42"/>
      <c r="C336" s="64"/>
      <c r="D336" s="218" t="s">
        <v>205</v>
      </c>
      <c r="E336" s="64"/>
      <c r="F336" s="219" t="s">
        <v>2242</v>
      </c>
      <c r="G336" s="64"/>
      <c r="H336" s="64"/>
      <c r="I336" s="174"/>
      <c r="J336" s="64"/>
      <c r="K336" s="64"/>
      <c r="L336" s="62"/>
      <c r="M336" s="220"/>
      <c r="N336" s="43"/>
      <c r="O336" s="43"/>
      <c r="P336" s="43"/>
      <c r="Q336" s="43"/>
      <c r="R336" s="43"/>
      <c r="S336" s="43"/>
      <c r="T336" s="79"/>
      <c r="AT336" s="25" t="s">
        <v>205</v>
      </c>
      <c r="AU336" s="25" t="s">
        <v>79</v>
      </c>
    </row>
    <row r="337" spans="2:51" s="13" customFormat="1" ht="13.5">
      <c r="B337" s="232"/>
      <c r="C337" s="233"/>
      <c r="D337" s="245" t="s">
        <v>207</v>
      </c>
      <c r="E337" s="256" t="s">
        <v>21</v>
      </c>
      <c r="F337" s="257" t="s">
        <v>1942</v>
      </c>
      <c r="G337" s="233"/>
      <c r="H337" s="258">
        <v>18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AT337" s="242" t="s">
        <v>207</v>
      </c>
      <c r="AU337" s="242" t="s">
        <v>79</v>
      </c>
      <c r="AV337" s="13" t="s">
        <v>79</v>
      </c>
      <c r="AW337" s="13" t="s">
        <v>33</v>
      </c>
      <c r="AX337" s="13" t="s">
        <v>77</v>
      </c>
      <c r="AY337" s="242" t="s">
        <v>195</v>
      </c>
    </row>
    <row r="338" spans="2:65" s="1" customFormat="1" ht="31.5" customHeight="1">
      <c r="B338" s="42"/>
      <c r="C338" s="206" t="s">
        <v>630</v>
      </c>
      <c r="D338" s="206" t="s">
        <v>198</v>
      </c>
      <c r="E338" s="207" t="s">
        <v>2243</v>
      </c>
      <c r="F338" s="208" t="s">
        <v>2244</v>
      </c>
      <c r="G338" s="209" t="s">
        <v>250</v>
      </c>
      <c r="H338" s="210">
        <v>18</v>
      </c>
      <c r="I338" s="211"/>
      <c r="J338" s="212">
        <f>ROUND(I338*H338,2)</f>
        <v>0</v>
      </c>
      <c r="K338" s="208" t="s">
        <v>202</v>
      </c>
      <c r="L338" s="62"/>
      <c r="M338" s="213" t="s">
        <v>21</v>
      </c>
      <c r="N338" s="214" t="s">
        <v>41</v>
      </c>
      <c r="O338" s="43"/>
      <c r="P338" s="215">
        <f>O338*H338</f>
        <v>0</v>
      </c>
      <c r="Q338" s="215">
        <v>0.00498</v>
      </c>
      <c r="R338" s="215">
        <f>Q338*H338</f>
        <v>0.08964</v>
      </c>
      <c r="S338" s="215">
        <v>0</v>
      </c>
      <c r="T338" s="216">
        <f>S338*H338</f>
        <v>0</v>
      </c>
      <c r="AR338" s="25" t="s">
        <v>203</v>
      </c>
      <c r="AT338" s="25" t="s">
        <v>198</v>
      </c>
      <c r="AU338" s="25" t="s">
        <v>79</v>
      </c>
      <c r="AY338" s="25" t="s">
        <v>195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77</v>
      </c>
      <c r="BK338" s="217">
        <f>ROUND(I338*H338,2)</f>
        <v>0</v>
      </c>
      <c r="BL338" s="25" t="s">
        <v>203</v>
      </c>
      <c r="BM338" s="25" t="s">
        <v>2245</v>
      </c>
    </row>
    <row r="339" spans="2:47" s="1" customFormat="1" ht="27">
      <c r="B339" s="42"/>
      <c r="C339" s="64"/>
      <c r="D339" s="218" t="s">
        <v>205</v>
      </c>
      <c r="E339" s="64"/>
      <c r="F339" s="219" t="s">
        <v>2246</v>
      </c>
      <c r="G339" s="64"/>
      <c r="H339" s="64"/>
      <c r="I339" s="174"/>
      <c r="J339" s="64"/>
      <c r="K339" s="64"/>
      <c r="L339" s="62"/>
      <c r="M339" s="220"/>
      <c r="N339" s="43"/>
      <c r="O339" s="43"/>
      <c r="P339" s="43"/>
      <c r="Q339" s="43"/>
      <c r="R339" s="43"/>
      <c r="S339" s="43"/>
      <c r="T339" s="79"/>
      <c r="AT339" s="25" t="s">
        <v>205</v>
      </c>
      <c r="AU339" s="25" t="s">
        <v>79</v>
      </c>
    </row>
    <row r="340" spans="2:51" s="13" customFormat="1" ht="13.5">
      <c r="B340" s="232"/>
      <c r="C340" s="233"/>
      <c r="D340" s="245" t="s">
        <v>207</v>
      </c>
      <c r="E340" s="256" t="s">
        <v>1942</v>
      </c>
      <c r="F340" s="257" t="s">
        <v>2247</v>
      </c>
      <c r="G340" s="233"/>
      <c r="H340" s="258">
        <v>18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AT340" s="242" t="s">
        <v>207</v>
      </c>
      <c r="AU340" s="242" t="s">
        <v>79</v>
      </c>
      <c r="AV340" s="13" t="s">
        <v>79</v>
      </c>
      <c r="AW340" s="13" t="s">
        <v>33</v>
      </c>
      <c r="AX340" s="13" t="s">
        <v>77</v>
      </c>
      <c r="AY340" s="242" t="s">
        <v>195</v>
      </c>
    </row>
    <row r="341" spans="2:65" s="1" customFormat="1" ht="31.5" customHeight="1">
      <c r="B341" s="42"/>
      <c r="C341" s="206" t="s">
        <v>634</v>
      </c>
      <c r="D341" s="206" t="s">
        <v>198</v>
      </c>
      <c r="E341" s="207" t="s">
        <v>2248</v>
      </c>
      <c r="F341" s="208" t="s">
        <v>2249</v>
      </c>
      <c r="G341" s="209" t="s">
        <v>250</v>
      </c>
      <c r="H341" s="210">
        <v>18</v>
      </c>
      <c r="I341" s="211"/>
      <c r="J341" s="212">
        <f>ROUND(I341*H341,2)</f>
        <v>0</v>
      </c>
      <c r="K341" s="208" t="s">
        <v>202</v>
      </c>
      <c r="L341" s="62"/>
      <c r="M341" s="213" t="s">
        <v>21</v>
      </c>
      <c r="N341" s="214" t="s">
        <v>41</v>
      </c>
      <c r="O341" s="43"/>
      <c r="P341" s="215">
        <f>O341*H341</f>
        <v>0</v>
      </c>
      <c r="Q341" s="215">
        <v>0.00478</v>
      </c>
      <c r="R341" s="215">
        <f>Q341*H341</f>
        <v>0.08604</v>
      </c>
      <c r="S341" s="215">
        <v>0</v>
      </c>
      <c r="T341" s="216">
        <f>S341*H341</f>
        <v>0</v>
      </c>
      <c r="AR341" s="25" t="s">
        <v>203</v>
      </c>
      <c r="AT341" s="25" t="s">
        <v>198</v>
      </c>
      <c r="AU341" s="25" t="s">
        <v>79</v>
      </c>
      <c r="AY341" s="25" t="s">
        <v>195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25" t="s">
        <v>77</v>
      </c>
      <c r="BK341" s="217">
        <f>ROUND(I341*H341,2)</f>
        <v>0</v>
      </c>
      <c r="BL341" s="25" t="s">
        <v>203</v>
      </c>
      <c r="BM341" s="25" t="s">
        <v>2250</v>
      </c>
    </row>
    <row r="342" spans="2:47" s="1" customFormat="1" ht="27">
      <c r="B342" s="42"/>
      <c r="C342" s="64"/>
      <c r="D342" s="218" t="s">
        <v>205</v>
      </c>
      <c r="E342" s="64"/>
      <c r="F342" s="219" t="s">
        <v>2251</v>
      </c>
      <c r="G342" s="64"/>
      <c r="H342" s="64"/>
      <c r="I342" s="174"/>
      <c r="J342" s="64"/>
      <c r="K342" s="64"/>
      <c r="L342" s="62"/>
      <c r="M342" s="220"/>
      <c r="N342" s="43"/>
      <c r="O342" s="43"/>
      <c r="P342" s="43"/>
      <c r="Q342" s="43"/>
      <c r="R342" s="43"/>
      <c r="S342" s="43"/>
      <c r="T342" s="79"/>
      <c r="AT342" s="25" t="s">
        <v>205</v>
      </c>
      <c r="AU342" s="25" t="s">
        <v>79</v>
      </c>
    </row>
    <row r="343" spans="2:51" s="13" customFormat="1" ht="13.5">
      <c r="B343" s="232"/>
      <c r="C343" s="233"/>
      <c r="D343" s="245" t="s">
        <v>207</v>
      </c>
      <c r="E343" s="256" t="s">
        <v>21</v>
      </c>
      <c r="F343" s="257" t="s">
        <v>1942</v>
      </c>
      <c r="G343" s="233"/>
      <c r="H343" s="258">
        <v>18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AT343" s="242" t="s">
        <v>207</v>
      </c>
      <c r="AU343" s="242" t="s">
        <v>79</v>
      </c>
      <c r="AV343" s="13" t="s">
        <v>79</v>
      </c>
      <c r="AW343" s="13" t="s">
        <v>33</v>
      </c>
      <c r="AX343" s="13" t="s">
        <v>77</v>
      </c>
      <c r="AY343" s="242" t="s">
        <v>195</v>
      </c>
    </row>
    <row r="344" spans="2:65" s="1" customFormat="1" ht="31.5" customHeight="1">
      <c r="B344" s="42"/>
      <c r="C344" s="206" t="s">
        <v>643</v>
      </c>
      <c r="D344" s="206" t="s">
        <v>198</v>
      </c>
      <c r="E344" s="207" t="s">
        <v>2252</v>
      </c>
      <c r="F344" s="208" t="s">
        <v>2253</v>
      </c>
      <c r="G344" s="209" t="s">
        <v>250</v>
      </c>
      <c r="H344" s="210">
        <v>92</v>
      </c>
      <c r="I344" s="211"/>
      <c r="J344" s="212">
        <f>ROUND(I344*H344,2)</f>
        <v>0</v>
      </c>
      <c r="K344" s="208" t="s">
        <v>202</v>
      </c>
      <c r="L344" s="62"/>
      <c r="M344" s="213" t="s">
        <v>21</v>
      </c>
      <c r="N344" s="214" t="s">
        <v>41</v>
      </c>
      <c r="O344" s="43"/>
      <c r="P344" s="215">
        <f>O344*H344</f>
        <v>0</v>
      </c>
      <c r="Q344" s="215">
        <v>0.0016</v>
      </c>
      <c r="R344" s="215">
        <f>Q344*H344</f>
        <v>0.1472</v>
      </c>
      <c r="S344" s="215">
        <v>0</v>
      </c>
      <c r="T344" s="216">
        <f>S344*H344</f>
        <v>0</v>
      </c>
      <c r="AR344" s="25" t="s">
        <v>203</v>
      </c>
      <c r="AT344" s="25" t="s">
        <v>198</v>
      </c>
      <c r="AU344" s="25" t="s">
        <v>79</v>
      </c>
      <c r="AY344" s="25" t="s">
        <v>195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25" t="s">
        <v>77</v>
      </c>
      <c r="BK344" s="217">
        <f>ROUND(I344*H344,2)</f>
        <v>0</v>
      </c>
      <c r="BL344" s="25" t="s">
        <v>203</v>
      </c>
      <c r="BM344" s="25" t="s">
        <v>2254</v>
      </c>
    </row>
    <row r="345" spans="2:47" s="1" customFormat="1" ht="27">
      <c r="B345" s="42"/>
      <c r="C345" s="64"/>
      <c r="D345" s="218" t="s">
        <v>205</v>
      </c>
      <c r="E345" s="64"/>
      <c r="F345" s="219" t="s">
        <v>2255</v>
      </c>
      <c r="G345" s="64"/>
      <c r="H345" s="64"/>
      <c r="I345" s="174"/>
      <c r="J345" s="64"/>
      <c r="K345" s="64"/>
      <c r="L345" s="62"/>
      <c r="M345" s="220"/>
      <c r="N345" s="43"/>
      <c r="O345" s="43"/>
      <c r="P345" s="43"/>
      <c r="Q345" s="43"/>
      <c r="R345" s="43"/>
      <c r="S345" s="43"/>
      <c r="T345" s="79"/>
      <c r="AT345" s="25" t="s">
        <v>205</v>
      </c>
      <c r="AU345" s="25" t="s">
        <v>79</v>
      </c>
    </row>
    <row r="346" spans="2:51" s="12" customFormat="1" ht="13.5">
      <c r="B346" s="221"/>
      <c r="C346" s="222"/>
      <c r="D346" s="218" t="s">
        <v>207</v>
      </c>
      <c r="E346" s="223" t="s">
        <v>21</v>
      </c>
      <c r="F346" s="224" t="s">
        <v>2209</v>
      </c>
      <c r="G346" s="222"/>
      <c r="H346" s="225" t="s">
        <v>21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207</v>
      </c>
      <c r="AU346" s="231" t="s">
        <v>79</v>
      </c>
      <c r="AV346" s="12" t="s">
        <v>77</v>
      </c>
      <c r="AW346" s="12" t="s">
        <v>33</v>
      </c>
      <c r="AX346" s="12" t="s">
        <v>70</v>
      </c>
      <c r="AY346" s="231" t="s">
        <v>195</v>
      </c>
    </row>
    <row r="347" spans="2:51" s="13" customFormat="1" ht="13.5">
      <c r="B347" s="232"/>
      <c r="C347" s="233"/>
      <c r="D347" s="245" t="s">
        <v>207</v>
      </c>
      <c r="E347" s="256" t="s">
        <v>1936</v>
      </c>
      <c r="F347" s="257" t="s">
        <v>2256</v>
      </c>
      <c r="G347" s="233"/>
      <c r="H347" s="258">
        <v>92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AT347" s="242" t="s">
        <v>207</v>
      </c>
      <c r="AU347" s="242" t="s">
        <v>79</v>
      </c>
      <c r="AV347" s="13" t="s">
        <v>79</v>
      </c>
      <c r="AW347" s="13" t="s">
        <v>33</v>
      </c>
      <c r="AX347" s="13" t="s">
        <v>77</v>
      </c>
      <c r="AY347" s="242" t="s">
        <v>195</v>
      </c>
    </row>
    <row r="348" spans="2:65" s="1" customFormat="1" ht="22.5" customHeight="1">
      <c r="B348" s="42"/>
      <c r="C348" s="260" t="s">
        <v>648</v>
      </c>
      <c r="D348" s="260" t="s">
        <v>233</v>
      </c>
      <c r="E348" s="261" t="s">
        <v>2257</v>
      </c>
      <c r="F348" s="262" t="s">
        <v>2258</v>
      </c>
      <c r="G348" s="263" t="s">
        <v>250</v>
      </c>
      <c r="H348" s="264">
        <v>93.84</v>
      </c>
      <c r="I348" s="265"/>
      <c r="J348" s="266">
        <f>ROUND(I348*H348,2)</f>
        <v>0</v>
      </c>
      <c r="K348" s="262" t="s">
        <v>202</v>
      </c>
      <c r="L348" s="267"/>
      <c r="M348" s="268" t="s">
        <v>21</v>
      </c>
      <c r="N348" s="269" t="s">
        <v>41</v>
      </c>
      <c r="O348" s="43"/>
      <c r="P348" s="215">
        <f>O348*H348</f>
        <v>0</v>
      </c>
      <c r="Q348" s="215">
        <v>0.132</v>
      </c>
      <c r="R348" s="215">
        <f>Q348*H348</f>
        <v>12.386880000000001</v>
      </c>
      <c r="S348" s="215">
        <v>0</v>
      </c>
      <c r="T348" s="216">
        <f>S348*H348</f>
        <v>0</v>
      </c>
      <c r="AR348" s="25" t="s">
        <v>236</v>
      </c>
      <c r="AT348" s="25" t="s">
        <v>233</v>
      </c>
      <c r="AU348" s="25" t="s">
        <v>79</v>
      </c>
      <c r="AY348" s="25" t="s">
        <v>195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25" t="s">
        <v>77</v>
      </c>
      <c r="BK348" s="217">
        <f>ROUND(I348*H348,2)</f>
        <v>0</v>
      </c>
      <c r="BL348" s="25" t="s">
        <v>203</v>
      </c>
      <c r="BM348" s="25" t="s">
        <v>2259</v>
      </c>
    </row>
    <row r="349" spans="2:47" s="1" customFormat="1" ht="13.5">
      <c r="B349" s="42"/>
      <c r="C349" s="64"/>
      <c r="D349" s="218" t="s">
        <v>205</v>
      </c>
      <c r="E349" s="64"/>
      <c r="F349" s="219" t="s">
        <v>2258</v>
      </c>
      <c r="G349" s="64"/>
      <c r="H349" s="64"/>
      <c r="I349" s="174"/>
      <c r="J349" s="64"/>
      <c r="K349" s="64"/>
      <c r="L349" s="62"/>
      <c r="M349" s="220"/>
      <c r="N349" s="43"/>
      <c r="O349" s="43"/>
      <c r="P349" s="43"/>
      <c r="Q349" s="43"/>
      <c r="R349" s="43"/>
      <c r="S349" s="43"/>
      <c r="T349" s="79"/>
      <c r="AT349" s="25" t="s">
        <v>205</v>
      </c>
      <c r="AU349" s="25" t="s">
        <v>79</v>
      </c>
    </row>
    <row r="350" spans="2:51" s="13" customFormat="1" ht="13.5">
      <c r="B350" s="232"/>
      <c r="C350" s="233"/>
      <c r="D350" s="245" t="s">
        <v>207</v>
      </c>
      <c r="E350" s="233"/>
      <c r="F350" s="257" t="s">
        <v>2218</v>
      </c>
      <c r="G350" s="233"/>
      <c r="H350" s="258">
        <v>93.84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AT350" s="242" t="s">
        <v>207</v>
      </c>
      <c r="AU350" s="242" t="s">
        <v>79</v>
      </c>
      <c r="AV350" s="13" t="s">
        <v>79</v>
      </c>
      <c r="AW350" s="13" t="s">
        <v>6</v>
      </c>
      <c r="AX350" s="13" t="s">
        <v>77</v>
      </c>
      <c r="AY350" s="242" t="s">
        <v>195</v>
      </c>
    </row>
    <row r="351" spans="2:65" s="1" customFormat="1" ht="22.5" customHeight="1">
      <c r="B351" s="42"/>
      <c r="C351" s="206" t="s">
        <v>653</v>
      </c>
      <c r="D351" s="206" t="s">
        <v>198</v>
      </c>
      <c r="E351" s="207" t="s">
        <v>2260</v>
      </c>
      <c r="F351" s="208" t="s">
        <v>2261</v>
      </c>
      <c r="G351" s="209" t="s">
        <v>351</v>
      </c>
      <c r="H351" s="210">
        <v>5.2</v>
      </c>
      <c r="I351" s="211"/>
      <c r="J351" s="212">
        <f>ROUND(I351*H351,2)</f>
        <v>0</v>
      </c>
      <c r="K351" s="208" t="s">
        <v>21</v>
      </c>
      <c r="L351" s="62"/>
      <c r="M351" s="213" t="s">
        <v>21</v>
      </c>
      <c r="N351" s="214" t="s">
        <v>41</v>
      </c>
      <c r="O351" s="43"/>
      <c r="P351" s="215">
        <f>O351*H351</f>
        <v>0</v>
      </c>
      <c r="Q351" s="215">
        <v>0.8</v>
      </c>
      <c r="R351" s="215">
        <f>Q351*H351</f>
        <v>4.16</v>
      </c>
      <c r="S351" s="215">
        <v>0</v>
      </c>
      <c r="T351" s="216">
        <f>S351*H351</f>
        <v>0</v>
      </c>
      <c r="AR351" s="25" t="s">
        <v>203</v>
      </c>
      <c r="AT351" s="25" t="s">
        <v>198</v>
      </c>
      <c r="AU351" s="25" t="s">
        <v>79</v>
      </c>
      <c r="AY351" s="25" t="s">
        <v>195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25" t="s">
        <v>77</v>
      </c>
      <c r="BK351" s="217">
        <f>ROUND(I351*H351,2)</f>
        <v>0</v>
      </c>
      <c r="BL351" s="25" t="s">
        <v>203</v>
      </c>
      <c r="BM351" s="25" t="s">
        <v>2262</v>
      </c>
    </row>
    <row r="352" spans="2:47" s="1" customFormat="1" ht="13.5">
      <c r="B352" s="42"/>
      <c r="C352" s="64"/>
      <c r="D352" s="218" t="s">
        <v>205</v>
      </c>
      <c r="E352" s="64"/>
      <c r="F352" s="219" t="s">
        <v>2263</v>
      </c>
      <c r="G352" s="64"/>
      <c r="H352" s="64"/>
      <c r="I352" s="174"/>
      <c r="J352" s="64"/>
      <c r="K352" s="64"/>
      <c r="L352" s="62"/>
      <c r="M352" s="220"/>
      <c r="N352" s="43"/>
      <c r="O352" s="43"/>
      <c r="P352" s="43"/>
      <c r="Q352" s="43"/>
      <c r="R352" s="43"/>
      <c r="S352" s="43"/>
      <c r="T352" s="79"/>
      <c r="AT352" s="25" t="s">
        <v>205</v>
      </c>
      <c r="AU352" s="25" t="s">
        <v>79</v>
      </c>
    </row>
    <row r="353" spans="2:51" s="12" customFormat="1" ht="13.5">
      <c r="B353" s="221"/>
      <c r="C353" s="222"/>
      <c r="D353" s="218" t="s">
        <v>207</v>
      </c>
      <c r="E353" s="223" t="s">
        <v>21</v>
      </c>
      <c r="F353" s="224" t="s">
        <v>907</v>
      </c>
      <c r="G353" s="222"/>
      <c r="H353" s="225" t="s">
        <v>21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207</v>
      </c>
      <c r="AU353" s="231" t="s">
        <v>79</v>
      </c>
      <c r="AV353" s="12" t="s">
        <v>77</v>
      </c>
      <c r="AW353" s="12" t="s">
        <v>33</v>
      </c>
      <c r="AX353" s="12" t="s">
        <v>70</v>
      </c>
      <c r="AY353" s="231" t="s">
        <v>195</v>
      </c>
    </row>
    <row r="354" spans="2:51" s="13" customFormat="1" ht="13.5">
      <c r="B354" s="232"/>
      <c r="C354" s="233"/>
      <c r="D354" s="245" t="s">
        <v>207</v>
      </c>
      <c r="E354" s="256" t="s">
        <v>21</v>
      </c>
      <c r="F354" s="257" t="s">
        <v>2264</v>
      </c>
      <c r="G354" s="233"/>
      <c r="H354" s="258">
        <v>5.2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AT354" s="242" t="s">
        <v>207</v>
      </c>
      <c r="AU354" s="242" t="s">
        <v>79</v>
      </c>
      <c r="AV354" s="13" t="s">
        <v>79</v>
      </c>
      <c r="AW354" s="13" t="s">
        <v>33</v>
      </c>
      <c r="AX354" s="13" t="s">
        <v>77</v>
      </c>
      <c r="AY354" s="242" t="s">
        <v>195</v>
      </c>
    </row>
    <row r="355" spans="2:65" s="1" customFormat="1" ht="22.5" customHeight="1">
      <c r="B355" s="42"/>
      <c r="C355" s="206" t="s">
        <v>658</v>
      </c>
      <c r="D355" s="206" t="s">
        <v>198</v>
      </c>
      <c r="E355" s="207" t="s">
        <v>2265</v>
      </c>
      <c r="F355" s="208" t="s">
        <v>2266</v>
      </c>
      <c r="G355" s="209" t="s">
        <v>250</v>
      </c>
      <c r="H355" s="210">
        <v>19.31</v>
      </c>
      <c r="I355" s="211"/>
      <c r="J355" s="212">
        <f>ROUND(I355*H355,2)</f>
        <v>0</v>
      </c>
      <c r="K355" s="208" t="s">
        <v>21</v>
      </c>
      <c r="L355" s="62"/>
      <c r="M355" s="213" t="s">
        <v>21</v>
      </c>
      <c r="N355" s="214" t="s">
        <v>41</v>
      </c>
      <c r="O355" s="43"/>
      <c r="P355" s="215">
        <f>O355*H355</f>
        <v>0</v>
      </c>
      <c r="Q355" s="215">
        <v>0.15</v>
      </c>
      <c r="R355" s="215">
        <f>Q355*H355</f>
        <v>2.8964999999999996</v>
      </c>
      <c r="S355" s="215">
        <v>0</v>
      </c>
      <c r="T355" s="216">
        <f>S355*H355</f>
        <v>0</v>
      </c>
      <c r="AR355" s="25" t="s">
        <v>203</v>
      </c>
      <c r="AT355" s="25" t="s">
        <v>198</v>
      </c>
      <c r="AU355" s="25" t="s">
        <v>79</v>
      </c>
      <c r="AY355" s="25" t="s">
        <v>195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25" t="s">
        <v>77</v>
      </c>
      <c r="BK355" s="217">
        <f>ROUND(I355*H355,2)</f>
        <v>0</v>
      </c>
      <c r="BL355" s="25" t="s">
        <v>203</v>
      </c>
      <c r="BM355" s="25" t="s">
        <v>2267</v>
      </c>
    </row>
    <row r="356" spans="2:47" s="1" customFormat="1" ht="13.5">
      <c r="B356" s="42"/>
      <c r="C356" s="64"/>
      <c r="D356" s="218" t="s">
        <v>205</v>
      </c>
      <c r="E356" s="64"/>
      <c r="F356" s="219" t="s">
        <v>2266</v>
      </c>
      <c r="G356" s="64"/>
      <c r="H356" s="64"/>
      <c r="I356" s="174"/>
      <c r="J356" s="64"/>
      <c r="K356" s="64"/>
      <c r="L356" s="62"/>
      <c r="M356" s="220"/>
      <c r="N356" s="43"/>
      <c r="O356" s="43"/>
      <c r="P356" s="43"/>
      <c r="Q356" s="43"/>
      <c r="R356" s="43"/>
      <c r="S356" s="43"/>
      <c r="T356" s="79"/>
      <c r="AT356" s="25" t="s">
        <v>205</v>
      </c>
      <c r="AU356" s="25" t="s">
        <v>79</v>
      </c>
    </row>
    <row r="357" spans="2:51" s="12" customFormat="1" ht="13.5">
      <c r="B357" s="221"/>
      <c r="C357" s="222"/>
      <c r="D357" s="218" t="s">
        <v>207</v>
      </c>
      <c r="E357" s="223" t="s">
        <v>21</v>
      </c>
      <c r="F357" s="224" t="s">
        <v>2268</v>
      </c>
      <c r="G357" s="222"/>
      <c r="H357" s="225" t="s">
        <v>21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207</v>
      </c>
      <c r="AU357" s="231" t="s">
        <v>79</v>
      </c>
      <c r="AV357" s="12" t="s">
        <v>77</v>
      </c>
      <c r="AW357" s="12" t="s">
        <v>33</v>
      </c>
      <c r="AX357" s="12" t="s">
        <v>70</v>
      </c>
      <c r="AY357" s="231" t="s">
        <v>195</v>
      </c>
    </row>
    <row r="358" spans="2:51" s="13" customFormat="1" ht="13.5">
      <c r="B358" s="232"/>
      <c r="C358" s="233"/>
      <c r="D358" s="218" t="s">
        <v>207</v>
      </c>
      <c r="E358" s="234" t="s">
        <v>21</v>
      </c>
      <c r="F358" s="235" t="s">
        <v>2269</v>
      </c>
      <c r="G358" s="233"/>
      <c r="H358" s="236">
        <v>19.31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AT358" s="242" t="s">
        <v>207</v>
      </c>
      <c r="AU358" s="242" t="s">
        <v>79</v>
      </c>
      <c r="AV358" s="13" t="s">
        <v>79</v>
      </c>
      <c r="AW358" s="13" t="s">
        <v>33</v>
      </c>
      <c r="AX358" s="13" t="s">
        <v>77</v>
      </c>
      <c r="AY358" s="242" t="s">
        <v>195</v>
      </c>
    </row>
    <row r="359" spans="2:63" s="11" customFormat="1" ht="29.85" customHeight="1">
      <c r="B359" s="189"/>
      <c r="C359" s="190"/>
      <c r="D359" s="203" t="s">
        <v>69</v>
      </c>
      <c r="E359" s="204" t="s">
        <v>256</v>
      </c>
      <c r="F359" s="204" t="s">
        <v>402</v>
      </c>
      <c r="G359" s="190"/>
      <c r="H359" s="190"/>
      <c r="I359" s="193"/>
      <c r="J359" s="205">
        <f>BK359</f>
        <v>0</v>
      </c>
      <c r="K359" s="190"/>
      <c r="L359" s="195"/>
      <c r="M359" s="196"/>
      <c r="N359" s="197"/>
      <c r="O359" s="197"/>
      <c r="P359" s="198">
        <f>SUM(P360:P365)</f>
        <v>0</v>
      </c>
      <c r="Q359" s="197"/>
      <c r="R359" s="198">
        <f>SUM(R360:R365)</f>
        <v>0.031274</v>
      </c>
      <c r="S359" s="197"/>
      <c r="T359" s="199">
        <f>SUM(T360:T365)</f>
        <v>0</v>
      </c>
      <c r="AR359" s="200" t="s">
        <v>77</v>
      </c>
      <c r="AT359" s="201" t="s">
        <v>69</v>
      </c>
      <c r="AU359" s="201" t="s">
        <v>77</v>
      </c>
      <c r="AY359" s="200" t="s">
        <v>195</v>
      </c>
      <c r="BK359" s="202">
        <f>SUM(BK360:BK365)</f>
        <v>0</v>
      </c>
    </row>
    <row r="360" spans="2:65" s="1" customFormat="1" ht="31.5" customHeight="1">
      <c r="B360" s="42"/>
      <c r="C360" s="206" t="s">
        <v>664</v>
      </c>
      <c r="D360" s="206" t="s">
        <v>198</v>
      </c>
      <c r="E360" s="207" t="s">
        <v>1051</v>
      </c>
      <c r="F360" s="208" t="s">
        <v>1052</v>
      </c>
      <c r="G360" s="209" t="s">
        <v>250</v>
      </c>
      <c r="H360" s="210">
        <v>125.096</v>
      </c>
      <c r="I360" s="211"/>
      <c r="J360" s="212">
        <f>ROUND(I360*H360,2)</f>
        <v>0</v>
      </c>
      <c r="K360" s="208" t="s">
        <v>202</v>
      </c>
      <c r="L360" s="62"/>
      <c r="M360" s="213" t="s">
        <v>21</v>
      </c>
      <c r="N360" s="214" t="s">
        <v>41</v>
      </c>
      <c r="O360" s="43"/>
      <c r="P360" s="215">
        <f>O360*H360</f>
        <v>0</v>
      </c>
      <c r="Q360" s="215">
        <v>0.00021</v>
      </c>
      <c r="R360" s="215">
        <f>Q360*H360</f>
        <v>0.02627016</v>
      </c>
      <c r="S360" s="215">
        <v>0</v>
      </c>
      <c r="T360" s="216">
        <f>S360*H360</f>
        <v>0</v>
      </c>
      <c r="AR360" s="25" t="s">
        <v>203</v>
      </c>
      <c r="AT360" s="25" t="s">
        <v>198</v>
      </c>
      <c r="AU360" s="25" t="s">
        <v>79</v>
      </c>
      <c r="AY360" s="25" t="s">
        <v>195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25" t="s">
        <v>77</v>
      </c>
      <c r="BK360" s="217">
        <f>ROUND(I360*H360,2)</f>
        <v>0</v>
      </c>
      <c r="BL360" s="25" t="s">
        <v>203</v>
      </c>
      <c r="BM360" s="25" t="s">
        <v>2270</v>
      </c>
    </row>
    <row r="361" spans="2:47" s="1" customFormat="1" ht="27">
      <c r="B361" s="42"/>
      <c r="C361" s="64"/>
      <c r="D361" s="218" t="s">
        <v>205</v>
      </c>
      <c r="E361" s="64"/>
      <c r="F361" s="219" t="s">
        <v>1054</v>
      </c>
      <c r="G361" s="64"/>
      <c r="H361" s="64"/>
      <c r="I361" s="174"/>
      <c r="J361" s="64"/>
      <c r="K361" s="64"/>
      <c r="L361" s="62"/>
      <c r="M361" s="220"/>
      <c r="N361" s="43"/>
      <c r="O361" s="43"/>
      <c r="P361" s="43"/>
      <c r="Q361" s="43"/>
      <c r="R361" s="43"/>
      <c r="S361" s="43"/>
      <c r="T361" s="79"/>
      <c r="AT361" s="25" t="s">
        <v>205</v>
      </c>
      <c r="AU361" s="25" t="s">
        <v>79</v>
      </c>
    </row>
    <row r="362" spans="2:51" s="13" customFormat="1" ht="13.5">
      <c r="B362" s="232"/>
      <c r="C362" s="233"/>
      <c r="D362" s="245" t="s">
        <v>207</v>
      </c>
      <c r="E362" s="256" t="s">
        <v>21</v>
      </c>
      <c r="F362" s="257" t="s">
        <v>2271</v>
      </c>
      <c r="G362" s="233"/>
      <c r="H362" s="258">
        <v>125.096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AT362" s="242" t="s">
        <v>207</v>
      </c>
      <c r="AU362" s="242" t="s">
        <v>79</v>
      </c>
      <c r="AV362" s="13" t="s">
        <v>79</v>
      </c>
      <c r="AW362" s="13" t="s">
        <v>33</v>
      </c>
      <c r="AX362" s="13" t="s">
        <v>77</v>
      </c>
      <c r="AY362" s="242" t="s">
        <v>195</v>
      </c>
    </row>
    <row r="363" spans="2:65" s="1" customFormat="1" ht="22.5" customHeight="1">
      <c r="B363" s="42"/>
      <c r="C363" s="206" t="s">
        <v>669</v>
      </c>
      <c r="D363" s="206" t="s">
        <v>198</v>
      </c>
      <c r="E363" s="207" t="s">
        <v>409</v>
      </c>
      <c r="F363" s="208" t="s">
        <v>410</v>
      </c>
      <c r="G363" s="209" t="s">
        <v>250</v>
      </c>
      <c r="H363" s="210">
        <v>125.096</v>
      </c>
      <c r="I363" s="211"/>
      <c r="J363" s="212">
        <f>ROUND(I363*H363,2)</f>
        <v>0</v>
      </c>
      <c r="K363" s="208" t="s">
        <v>202</v>
      </c>
      <c r="L363" s="62"/>
      <c r="M363" s="213" t="s">
        <v>21</v>
      </c>
      <c r="N363" s="214" t="s">
        <v>41</v>
      </c>
      <c r="O363" s="43"/>
      <c r="P363" s="215">
        <f>O363*H363</f>
        <v>0</v>
      </c>
      <c r="Q363" s="215">
        <v>4E-05</v>
      </c>
      <c r="R363" s="215">
        <f>Q363*H363</f>
        <v>0.005003840000000001</v>
      </c>
      <c r="S363" s="215">
        <v>0</v>
      </c>
      <c r="T363" s="216">
        <f>S363*H363</f>
        <v>0</v>
      </c>
      <c r="AR363" s="25" t="s">
        <v>203</v>
      </c>
      <c r="AT363" s="25" t="s">
        <v>198</v>
      </c>
      <c r="AU363" s="25" t="s">
        <v>79</v>
      </c>
      <c r="AY363" s="25" t="s">
        <v>195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25" t="s">
        <v>77</v>
      </c>
      <c r="BK363" s="217">
        <f>ROUND(I363*H363,2)</f>
        <v>0</v>
      </c>
      <c r="BL363" s="25" t="s">
        <v>203</v>
      </c>
      <c r="BM363" s="25" t="s">
        <v>2272</v>
      </c>
    </row>
    <row r="364" spans="2:47" s="1" customFormat="1" ht="54">
      <c r="B364" s="42"/>
      <c r="C364" s="64"/>
      <c r="D364" s="218" t="s">
        <v>205</v>
      </c>
      <c r="E364" s="64"/>
      <c r="F364" s="219" t="s">
        <v>412</v>
      </c>
      <c r="G364" s="64"/>
      <c r="H364" s="64"/>
      <c r="I364" s="174"/>
      <c r="J364" s="64"/>
      <c r="K364" s="64"/>
      <c r="L364" s="62"/>
      <c r="M364" s="220"/>
      <c r="N364" s="43"/>
      <c r="O364" s="43"/>
      <c r="P364" s="43"/>
      <c r="Q364" s="43"/>
      <c r="R364" s="43"/>
      <c r="S364" s="43"/>
      <c r="T364" s="79"/>
      <c r="AT364" s="25" t="s">
        <v>205</v>
      </c>
      <c r="AU364" s="25" t="s">
        <v>79</v>
      </c>
    </row>
    <row r="365" spans="2:51" s="13" customFormat="1" ht="13.5">
      <c r="B365" s="232"/>
      <c r="C365" s="233"/>
      <c r="D365" s="218" t="s">
        <v>207</v>
      </c>
      <c r="E365" s="234" t="s">
        <v>21</v>
      </c>
      <c r="F365" s="235" t="s">
        <v>2271</v>
      </c>
      <c r="G365" s="233"/>
      <c r="H365" s="236">
        <v>125.096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207</v>
      </c>
      <c r="AU365" s="242" t="s">
        <v>79</v>
      </c>
      <c r="AV365" s="13" t="s">
        <v>79</v>
      </c>
      <c r="AW365" s="13" t="s">
        <v>33</v>
      </c>
      <c r="AX365" s="13" t="s">
        <v>77</v>
      </c>
      <c r="AY365" s="242" t="s">
        <v>195</v>
      </c>
    </row>
    <row r="366" spans="2:63" s="11" customFormat="1" ht="29.85" customHeight="1">
      <c r="B366" s="189"/>
      <c r="C366" s="190"/>
      <c r="D366" s="203" t="s">
        <v>69</v>
      </c>
      <c r="E366" s="204" t="s">
        <v>504</v>
      </c>
      <c r="F366" s="204" t="s">
        <v>505</v>
      </c>
      <c r="G366" s="190"/>
      <c r="H366" s="190"/>
      <c r="I366" s="193"/>
      <c r="J366" s="205">
        <f>BK366</f>
        <v>0</v>
      </c>
      <c r="K366" s="190"/>
      <c r="L366" s="195"/>
      <c r="M366" s="196"/>
      <c r="N366" s="197"/>
      <c r="O366" s="197"/>
      <c r="P366" s="198">
        <f>SUM(P367:P368)</f>
        <v>0</v>
      </c>
      <c r="Q366" s="197"/>
      <c r="R366" s="198">
        <f>SUM(R367:R368)</f>
        <v>0</v>
      </c>
      <c r="S366" s="197"/>
      <c r="T366" s="199">
        <f>SUM(T367:T368)</f>
        <v>0</v>
      </c>
      <c r="AR366" s="200" t="s">
        <v>77</v>
      </c>
      <c r="AT366" s="201" t="s">
        <v>69</v>
      </c>
      <c r="AU366" s="201" t="s">
        <v>77</v>
      </c>
      <c r="AY366" s="200" t="s">
        <v>195</v>
      </c>
      <c r="BK366" s="202">
        <f>SUM(BK367:BK368)</f>
        <v>0</v>
      </c>
    </row>
    <row r="367" spans="2:65" s="1" customFormat="1" ht="22.5" customHeight="1">
      <c r="B367" s="42"/>
      <c r="C367" s="206" t="s">
        <v>674</v>
      </c>
      <c r="D367" s="206" t="s">
        <v>198</v>
      </c>
      <c r="E367" s="207" t="s">
        <v>507</v>
      </c>
      <c r="F367" s="208" t="s">
        <v>508</v>
      </c>
      <c r="G367" s="209" t="s">
        <v>223</v>
      </c>
      <c r="H367" s="210">
        <v>249.36</v>
      </c>
      <c r="I367" s="211"/>
      <c r="J367" s="212">
        <f>ROUND(I367*H367,2)</f>
        <v>0</v>
      </c>
      <c r="K367" s="208" t="s">
        <v>202</v>
      </c>
      <c r="L367" s="62"/>
      <c r="M367" s="213" t="s">
        <v>21</v>
      </c>
      <c r="N367" s="214" t="s">
        <v>41</v>
      </c>
      <c r="O367" s="43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AR367" s="25" t="s">
        <v>203</v>
      </c>
      <c r="AT367" s="25" t="s">
        <v>198</v>
      </c>
      <c r="AU367" s="25" t="s">
        <v>79</v>
      </c>
      <c r="AY367" s="25" t="s">
        <v>195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77</v>
      </c>
      <c r="BK367" s="217">
        <f>ROUND(I367*H367,2)</f>
        <v>0</v>
      </c>
      <c r="BL367" s="25" t="s">
        <v>203</v>
      </c>
      <c r="BM367" s="25" t="s">
        <v>2273</v>
      </c>
    </row>
    <row r="368" spans="2:47" s="1" customFormat="1" ht="40.5">
      <c r="B368" s="42"/>
      <c r="C368" s="64"/>
      <c r="D368" s="218" t="s">
        <v>205</v>
      </c>
      <c r="E368" s="64"/>
      <c r="F368" s="219" t="s">
        <v>510</v>
      </c>
      <c r="G368" s="64"/>
      <c r="H368" s="64"/>
      <c r="I368" s="174"/>
      <c r="J368" s="64"/>
      <c r="K368" s="64"/>
      <c r="L368" s="62"/>
      <c r="M368" s="220"/>
      <c r="N368" s="43"/>
      <c r="O368" s="43"/>
      <c r="P368" s="43"/>
      <c r="Q368" s="43"/>
      <c r="R368" s="43"/>
      <c r="S368" s="43"/>
      <c r="T368" s="79"/>
      <c r="AT368" s="25" t="s">
        <v>205</v>
      </c>
      <c r="AU368" s="25" t="s">
        <v>79</v>
      </c>
    </row>
    <row r="369" spans="2:63" s="11" customFormat="1" ht="37.35" customHeight="1">
      <c r="B369" s="189"/>
      <c r="C369" s="190"/>
      <c r="D369" s="191" t="s">
        <v>69</v>
      </c>
      <c r="E369" s="192" t="s">
        <v>511</v>
      </c>
      <c r="F369" s="192" t="s">
        <v>512</v>
      </c>
      <c r="G369" s="190"/>
      <c r="H369" s="190"/>
      <c r="I369" s="193"/>
      <c r="J369" s="194">
        <f>BK369</f>
        <v>0</v>
      </c>
      <c r="K369" s="190"/>
      <c r="L369" s="195"/>
      <c r="M369" s="196"/>
      <c r="N369" s="197"/>
      <c r="O369" s="197"/>
      <c r="P369" s="198">
        <f>P370+P382+P410+P421</f>
        <v>0</v>
      </c>
      <c r="Q369" s="197"/>
      <c r="R369" s="198">
        <f>R370+R382+R410+R421</f>
        <v>0.6382479999999999</v>
      </c>
      <c r="S369" s="197"/>
      <c r="T369" s="199">
        <f>T370+T382+T410+T421</f>
        <v>0</v>
      </c>
      <c r="AR369" s="200" t="s">
        <v>79</v>
      </c>
      <c r="AT369" s="201" t="s">
        <v>69</v>
      </c>
      <c r="AU369" s="201" t="s">
        <v>70</v>
      </c>
      <c r="AY369" s="200" t="s">
        <v>195</v>
      </c>
      <c r="BK369" s="202">
        <f>BK370+BK382+BK410+BK421</f>
        <v>0</v>
      </c>
    </row>
    <row r="370" spans="2:63" s="11" customFormat="1" ht="19.9" customHeight="1">
      <c r="B370" s="189"/>
      <c r="C370" s="190"/>
      <c r="D370" s="203" t="s">
        <v>69</v>
      </c>
      <c r="E370" s="204" t="s">
        <v>1120</v>
      </c>
      <c r="F370" s="204" t="s">
        <v>1121</v>
      </c>
      <c r="G370" s="190"/>
      <c r="H370" s="190"/>
      <c r="I370" s="193"/>
      <c r="J370" s="205">
        <f>BK370</f>
        <v>0</v>
      </c>
      <c r="K370" s="190"/>
      <c r="L370" s="195"/>
      <c r="M370" s="196"/>
      <c r="N370" s="197"/>
      <c r="O370" s="197"/>
      <c r="P370" s="198">
        <f>SUM(P371:P381)</f>
        <v>0</v>
      </c>
      <c r="Q370" s="197"/>
      <c r="R370" s="198">
        <f>SUM(R371:R381)</f>
        <v>0.023748000000000002</v>
      </c>
      <c r="S370" s="197"/>
      <c r="T370" s="199">
        <f>SUM(T371:T381)</f>
        <v>0</v>
      </c>
      <c r="AR370" s="200" t="s">
        <v>79</v>
      </c>
      <c r="AT370" s="201" t="s">
        <v>69</v>
      </c>
      <c r="AU370" s="201" t="s">
        <v>77</v>
      </c>
      <c r="AY370" s="200" t="s">
        <v>195</v>
      </c>
      <c r="BK370" s="202">
        <f>SUM(BK371:BK381)</f>
        <v>0</v>
      </c>
    </row>
    <row r="371" spans="2:65" s="1" customFormat="1" ht="31.5" customHeight="1">
      <c r="B371" s="42"/>
      <c r="C371" s="206" t="s">
        <v>680</v>
      </c>
      <c r="D371" s="206" t="s">
        <v>198</v>
      </c>
      <c r="E371" s="207" t="s">
        <v>2274</v>
      </c>
      <c r="F371" s="208" t="s">
        <v>2275</v>
      </c>
      <c r="G371" s="209" t="s">
        <v>250</v>
      </c>
      <c r="H371" s="210">
        <v>15.832</v>
      </c>
      <c r="I371" s="211"/>
      <c r="J371" s="212">
        <f>ROUND(I371*H371,2)</f>
        <v>0</v>
      </c>
      <c r="K371" s="208" t="s">
        <v>202</v>
      </c>
      <c r="L371" s="62"/>
      <c r="M371" s="213" t="s">
        <v>21</v>
      </c>
      <c r="N371" s="214" t="s">
        <v>41</v>
      </c>
      <c r="O371" s="43"/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AR371" s="25" t="s">
        <v>301</v>
      </c>
      <c r="AT371" s="25" t="s">
        <v>198</v>
      </c>
      <c r="AU371" s="25" t="s">
        <v>79</v>
      </c>
      <c r="AY371" s="25" t="s">
        <v>195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25" t="s">
        <v>77</v>
      </c>
      <c r="BK371" s="217">
        <f>ROUND(I371*H371,2)</f>
        <v>0</v>
      </c>
      <c r="BL371" s="25" t="s">
        <v>301</v>
      </c>
      <c r="BM371" s="25" t="s">
        <v>2276</v>
      </c>
    </row>
    <row r="372" spans="2:47" s="1" customFormat="1" ht="27">
      <c r="B372" s="42"/>
      <c r="C372" s="64"/>
      <c r="D372" s="218" t="s">
        <v>205</v>
      </c>
      <c r="E372" s="64"/>
      <c r="F372" s="219" t="s">
        <v>2277</v>
      </c>
      <c r="G372" s="64"/>
      <c r="H372" s="64"/>
      <c r="I372" s="174"/>
      <c r="J372" s="64"/>
      <c r="K372" s="64"/>
      <c r="L372" s="62"/>
      <c r="M372" s="220"/>
      <c r="N372" s="43"/>
      <c r="O372" s="43"/>
      <c r="P372" s="43"/>
      <c r="Q372" s="43"/>
      <c r="R372" s="43"/>
      <c r="S372" s="43"/>
      <c r="T372" s="79"/>
      <c r="AT372" s="25" t="s">
        <v>205</v>
      </c>
      <c r="AU372" s="25" t="s">
        <v>79</v>
      </c>
    </row>
    <row r="373" spans="2:51" s="12" customFormat="1" ht="13.5">
      <c r="B373" s="221"/>
      <c r="C373" s="222"/>
      <c r="D373" s="218" t="s">
        <v>207</v>
      </c>
      <c r="E373" s="223" t="s">
        <v>21</v>
      </c>
      <c r="F373" s="224" t="s">
        <v>2278</v>
      </c>
      <c r="G373" s="222"/>
      <c r="H373" s="225" t="s">
        <v>21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207</v>
      </c>
      <c r="AU373" s="231" t="s">
        <v>79</v>
      </c>
      <c r="AV373" s="12" t="s">
        <v>77</v>
      </c>
      <c r="AW373" s="12" t="s">
        <v>33</v>
      </c>
      <c r="AX373" s="12" t="s">
        <v>70</v>
      </c>
      <c r="AY373" s="231" t="s">
        <v>195</v>
      </c>
    </row>
    <row r="374" spans="2:51" s="13" customFormat="1" ht="13.5">
      <c r="B374" s="232"/>
      <c r="C374" s="233"/>
      <c r="D374" s="245" t="s">
        <v>207</v>
      </c>
      <c r="E374" s="256" t="s">
        <v>21</v>
      </c>
      <c r="F374" s="257" t="s">
        <v>2279</v>
      </c>
      <c r="G374" s="233"/>
      <c r="H374" s="258">
        <v>15.832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AT374" s="242" t="s">
        <v>207</v>
      </c>
      <c r="AU374" s="242" t="s">
        <v>79</v>
      </c>
      <c r="AV374" s="13" t="s">
        <v>79</v>
      </c>
      <c r="AW374" s="13" t="s">
        <v>33</v>
      </c>
      <c r="AX374" s="13" t="s">
        <v>77</v>
      </c>
      <c r="AY374" s="242" t="s">
        <v>195</v>
      </c>
    </row>
    <row r="375" spans="2:65" s="1" customFormat="1" ht="22.5" customHeight="1">
      <c r="B375" s="42"/>
      <c r="C375" s="260" t="s">
        <v>689</v>
      </c>
      <c r="D375" s="260" t="s">
        <v>233</v>
      </c>
      <c r="E375" s="261" t="s">
        <v>2280</v>
      </c>
      <c r="F375" s="262" t="s">
        <v>2281</v>
      </c>
      <c r="G375" s="263" t="s">
        <v>1683</v>
      </c>
      <c r="H375" s="264">
        <v>23.748</v>
      </c>
      <c r="I375" s="265"/>
      <c r="J375" s="266">
        <f>ROUND(I375*H375,2)</f>
        <v>0</v>
      </c>
      <c r="K375" s="262" t="s">
        <v>202</v>
      </c>
      <c r="L375" s="267"/>
      <c r="M375" s="268" t="s">
        <v>21</v>
      </c>
      <c r="N375" s="269" t="s">
        <v>41</v>
      </c>
      <c r="O375" s="43"/>
      <c r="P375" s="215">
        <f>O375*H375</f>
        <v>0</v>
      </c>
      <c r="Q375" s="215">
        <v>0.001</v>
      </c>
      <c r="R375" s="215">
        <f>Q375*H375</f>
        <v>0.023748000000000002</v>
      </c>
      <c r="S375" s="215">
        <v>0</v>
      </c>
      <c r="T375" s="216">
        <f>S375*H375</f>
        <v>0</v>
      </c>
      <c r="AR375" s="25" t="s">
        <v>403</v>
      </c>
      <c r="AT375" s="25" t="s">
        <v>233</v>
      </c>
      <c r="AU375" s="25" t="s">
        <v>79</v>
      </c>
      <c r="AY375" s="25" t="s">
        <v>195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25" t="s">
        <v>77</v>
      </c>
      <c r="BK375" s="217">
        <f>ROUND(I375*H375,2)</f>
        <v>0</v>
      </c>
      <c r="BL375" s="25" t="s">
        <v>301</v>
      </c>
      <c r="BM375" s="25" t="s">
        <v>2282</v>
      </c>
    </row>
    <row r="376" spans="2:47" s="1" customFormat="1" ht="13.5">
      <c r="B376" s="42"/>
      <c r="C376" s="64"/>
      <c r="D376" s="218" t="s">
        <v>205</v>
      </c>
      <c r="E376" s="64"/>
      <c r="F376" s="219" t="s">
        <v>2283</v>
      </c>
      <c r="G376" s="64"/>
      <c r="H376" s="64"/>
      <c r="I376" s="174"/>
      <c r="J376" s="64"/>
      <c r="K376" s="64"/>
      <c r="L376" s="62"/>
      <c r="M376" s="220"/>
      <c r="N376" s="43"/>
      <c r="O376" s="43"/>
      <c r="P376" s="43"/>
      <c r="Q376" s="43"/>
      <c r="R376" s="43"/>
      <c r="S376" s="43"/>
      <c r="T376" s="79"/>
      <c r="AT376" s="25" t="s">
        <v>205</v>
      </c>
      <c r="AU376" s="25" t="s">
        <v>79</v>
      </c>
    </row>
    <row r="377" spans="2:51" s="13" customFormat="1" ht="13.5">
      <c r="B377" s="232"/>
      <c r="C377" s="233"/>
      <c r="D377" s="245" t="s">
        <v>207</v>
      </c>
      <c r="E377" s="233"/>
      <c r="F377" s="257" t="s">
        <v>2284</v>
      </c>
      <c r="G377" s="233"/>
      <c r="H377" s="258">
        <v>23.748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AT377" s="242" t="s">
        <v>207</v>
      </c>
      <c r="AU377" s="242" t="s">
        <v>79</v>
      </c>
      <c r="AV377" s="13" t="s">
        <v>79</v>
      </c>
      <c r="AW377" s="13" t="s">
        <v>6</v>
      </c>
      <c r="AX377" s="13" t="s">
        <v>77</v>
      </c>
      <c r="AY377" s="242" t="s">
        <v>195</v>
      </c>
    </row>
    <row r="378" spans="2:65" s="1" customFormat="1" ht="22.5" customHeight="1">
      <c r="B378" s="42"/>
      <c r="C378" s="206" t="s">
        <v>696</v>
      </c>
      <c r="D378" s="206" t="s">
        <v>198</v>
      </c>
      <c r="E378" s="207" t="s">
        <v>1122</v>
      </c>
      <c r="F378" s="208" t="s">
        <v>2285</v>
      </c>
      <c r="G378" s="209" t="s">
        <v>250</v>
      </c>
      <c r="H378" s="210">
        <v>10</v>
      </c>
      <c r="I378" s="211"/>
      <c r="J378" s="212">
        <f>ROUND(I378*H378,2)</f>
        <v>0</v>
      </c>
      <c r="K378" s="208" t="s">
        <v>21</v>
      </c>
      <c r="L378" s="62"/>
      <c r="M378" s="213" t="s">
        <v>21</v>
      </c>
      <c r="N378" s="214" t="s">
        <v>41</v>
      </c>
      <c r="O378" s="43"/>
      <c r="P378" s="215">
        <f>O378*H378</f>
        <v>0</v>
      </c>
      <c r="Q378" s="215">
        <v>0</v>
      </c>
      <c r="R378" s="215">
        <f>Q378*H378</f>
        <v>0</v>
      </c>
      <c r="S378" s="215">
        <v>0</v>
      </c>
      <c r="T378" s="216">
        <f>S378*H378</f>
        <v>0</v>
      </c>
      <c r="AR378" s="25" t="s">
        <v>301</v>
      </c>
      <c r="AT378" s="25" t="s">
        <v>198</v>
      </c>
      <c r="AU378" s="25" t="s">
        <v>79</v>
      </c>
      <c r="AY378" s="25" t="s">
        <v>195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25" t="s">
        <v>77</v>
      </c>
      <c r="BK378" s="217">
        <f>ROUND(I378*H378,2)</f>
        <v>0</v>
      </c>
      <c r="BL378" s="25" t="s">
        <v>301</v>
      </c>
      <c r="BM378" s="25" t="s">
        <v>2286</v>
      </c>
    </row>
    <row r="379" spans="2:47" s="1" customFormat="1" ht="13.5">
      <c r="B379" s="42"/>
      <c r="C379" s="64"/>
      <c r="D379" s="245" t="s">
        <v>205</v>
      </c>
      <c r="E379" s="64"/>
      <c r="F379" s="255" t="s">
        <v>2285</v>
      </c>
      <c r="G379" s="64"/>
      <c r="H379" s="64"/>
      <c r="I379" s="174"/>
      <c r="J379" s="64"/>
      <c r="K379" s="64"/>
      <c r="L379" s="62"/>
      <c r="M379" s="220"/>
      <c r="N379" s="43"/>
      <c r="O379" s="43"/>
      <c r="P379" s="43"/>
      <c r="Q379" s="43"/>
      <c r="R379" s="43"/>
      <c r="S379" s="43"/>
      <c r="T379" s="79"/>
      <c r="AT379" s="25" t="s">
        <v>205</v>
      </c>
      <c r="AU379" s="25" t="s">
        <v>79</v>
      </c>
    </row>
    <row r="380" spans="2:65" s="1" customFormat="1" ht="22.5" customHeight="1">
      <c r="B380" s="42"/>
      <c r="C380" s="206" t="s">
        <v>703</v>
      </c>
      <c r="D380" s="206" t="s">
        <v>198</v>
      </c>
      <c r="E380" s="207" t="s">
        <v>2287</v>
      </c>
      <c r="F380" s="208" t="s">
        <v>2288</v>
      </c>
      <c r="G380" s="209" t="s">
        <v>539</v>
      </c>
      <c r="H380" s="284"/>
      <c r="I380" s="211"/>
      <c r="J380" s="212">
        <f>ROUND(I380*H380,2)</f>
        <v>0</v>
      </c>
      <c r="K380" s="208" t="s">
        <v>202</v>
      </c>
      <c r="L380" s="62"/>
      <c r="M380" s="213" t="s">
        <v>21</v>
      </c>
      <c r="N380" s="214" t="s">
        <v>41</v>
      </c>
      <c r="O380" s="43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AR380" s="25" t="s">
        <v>301</v>
      </c>
      <c r="AT380" s="25" t="s">
        <v>198</v>
      </c>
      <c r="AU380" s="25" t="s">
        <v>79</v>
      </c>
      <c r="AY380" s="25" t="s">
        <v>195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77</v>
      </c>
      <c r="BK380" s="217">
        <f>ROUND(I380*H380,2)</f>
        <v>0</v>
      </c>
      <c r="BL380" s="25" t="s">
        <v>301</v>
      </c>
      <c r="BM380" s="25" t="s">
        <v>2289</v>
      </c>
    </row>
    <row r="381" spans="2:47" s="1" customFormat="1" ht="27">
      <c r="B381" s="42"/>
      <c r="C381" s="64"/>
      <c r="D381" s="218" t="s">
        <v>205</v>
      </c>
      <c r="E381" s="64"/>
      <c r="F381" s="219" t="s">
        <v>2290</v>
      </c>
      <c r="G381" s="64"/>
      <c r="H381" s="64"/>
      <c r="I381" s="174"/>
      <c r="J381" s="64"/>
      <c r="K381" s="64"/>
      <c r="L381" s="62"/>
      <c r="M381" s="220"/>
      <c r="N381" s="43"/>
      <c r="O381" s="43"/>
      <c r="P381" s="43"/>
      <c r="Q381" s="43"/>
      <c r="R381" s="43"/>
      <c r="S381" s="43"/>
      <c r="T381" s="79"/>
      <c r="AT381" s="25" t="s">
        <v>205</v>
      </c>
      <c r="AU381" s="25" t="s">
        <v>79</v>
      </c>
    </row>
    <row r="382" spans="2:63" s="11" customFormat="1" ht="29.85" customHeight="1">
      <c r="B382" s="189"/>
      <c r="C382" s="190"/>
      <c r="D382" s="203" t="s">
        <v>69</v>
      </c>
      <c r="E382" s="204" t="s">
        <v>1129</v>
      </c>
      <c r="F382" s="204" t="s">
        <v>1130</v>
      </c>
      <c r="G382" s="190"/>
      <c r="H382" s="190"/>
      <c r="I382" s="193"/>
      <c r="J382" s="205">
        <f>BK382</f>
        <v>0</v>
      </c>
      <c r="K382" s="190"/>
      <c r="L382" s="195"/>
      <c r="M382" s="196"/>
      <c r="N382" s="197"/>
      <c r="O382" s="197"/>
      <c r="P382" s="198">
        <f>SUM(P383:P409)</f>
        <v>0</v>
      </c>
      <c r="Q382" s="197"/>
      <c r="R382" s="198">
        <f>SUM(R383:R409)</f>
        <v>0.6144999999999999</v>
      </c>
      <c r="S382" s="197"/>
      <c r="T382" s="199">
        <f>SUM(T383:T409)</f>
        <v>0</v>
      </c>
      <c r="AR382" s="200" t="s">
        <v>79</v>
      </c>
      <c r="AT382" s="201" t="s">
        <v>69</v>
      </c>
      <c r="AU382" s="201" t="s">
        <v>77</v>
      </c>
      <c r="AY382" s="200" t="s">
        <v>195</v>
      </c>
      <c r="BK382" s="202">
        <f>SUM(BK383:BK409)</f>
        <v>0</v>
      </c>
    </row>
    <row r="383" spans="2:65" s="1" customFormat="1" ht="31.5" customHeight="1">
      <c r="B383" s="42"/>
      <c r="C383" s="206" t="s">
        <v>713</v>
      </c>
      <c r="D383" s="206" t="s">
        <v>198</v>
      </c>
      <c r="E383" s="207" t="s">
        <v>1136</v>
      </c>
      <c r="F383" s="208" t="s">
        <v>1137</v>
      </c>
      <c r="G383" s="209" t="s">
        <v>250</v>
      </c>
      <c r="H383" s="210">
        <v>92</v>
      </c>
      <c r="I383" s="211"/>
      <c r="J383" s="212">
        <f>ROUND(I383*H383,2)</f>
        <v>0</v>
      </c>
      <c r="K383" s="208" t="s">
        <v>202</v>
      </c>
      <c r="L383" s="62"/>
      <c r="M383" s="213" t="s">
        <v>21</v>
      </c>
      <c r="N383" s="214" t="s">
        <v>41</v>
      </c>
      <c r="O383" s="43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AR383" s="25" t="s">
        <v>301</v>
      </c>
      <c r="AT383" s="25" t="s">
        <v>198</v>
      </c>
      <c r="AU383" s="25" t="s">
        <v>79</v>
      </c>
      <c r="AY383" s="25" t="s">
        <v>195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25" t="s">
        <v>77</v>
      </c>
      <c r="BK383" s="217">
        <f>ROUND(I383*H383,2)</f>
        <v>0</v>
      </c>
      <c r="BL383" s="25" t="s">
        <v>301</v>
      </c>
      <c r="BM383" s="25" t="s">
        <v>2291</v>
      </c>
    </row>
    <row r="384" spans="2:47" s="1" customFormat="1" ht="27">
      <c r="B384" s="42"/>
      <c r="C384" s="64"/>
      <c r="D384" s="218" t="s">
        <v>205</v>
      </c>
      <c r="E384" s="64"/>
      <c r="F384" s="219" t="s">
        <v>1139</v>
      </c>
      <c r="G384" s="64"/>
      <c r="H384" s="64"/>
      <c r="I384" s="174"/>
      <c r="J384" s="64"/>
      <c r="K384" s="64"/>
      <c r="L384" s="62"/>
      <c r="M384" s="220"/>
      <c r="N384" s="43"/>
      <c r="O384" s="43"/>
      <c r="P384" s="43"/>
      <c r="Q384" s="43"/>
      <c r="R384" s="43"/>
      <c r="S384" s="43"/>
      <c r="T384" s="79"/>
      <c r="AT384" s="25" t="s">
        <v>205</v>
      </c>
      <c r="AU384" s="25" t="s">
        <v>79</v>
      </c>
    </row>
    <row r="385" spans="2:51" s="12" customFormat="1" ht="13.5">
      <c r="B385" s="221"/>
      <c r="C385" s="222"/>
      <c r="D385" s="218" t="s">
        <v>207</v>
      </c>
      <c r="E385" s="223" t="s">
        <v>21</v>
      </c>
      <c r="F385" s="224" t="s">
        <v>2209</v>
      </c>
      <c r="G385" s="222"/>
      <c r="H385" s="225" t="s">
        <v>21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207</v>
      </c>
      <c r="AU385" s="231" t="s">
        <v>79</v>
      </c>
      <c r="AV385" s="12" t="s">
        <v>77</v>
      </c>
      <c r="AW385" s="12" t="s">
        <v>33</v>
      </c>
      <c r="AX385" s="12" t="s">
        <v>70</v>
      </c>
      <c r="AY385" s="231" t="s">
        <v>195</v>
      </c>
    </row>
    <row r="386" spans="2:51" s="13" customFormat="1" ht="13.5">
      <c r="B386" s="232"/>
      <c r="C386" s="233"/>
      <c r="D386" s="245" t="s">
        <v>207</v>
      </c>
      <c r="E386" s="256" t="s">
        <v>21</v>
      </c>
      <c r="F386" s="257" t="s">
        <v>1936</v>
      </c>
      <c r="G386" s="233"/>
      <c r="H386" s="258">
        <v>92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207</v>
      </c>
      <c r="AU386" s="242" t="s">
        <v>79</v>
      </c>
      <c r="AV386" s="13" t="s">
        <v>79</v>
      </c>
      <c r="AW386" s="13" t="s">
        <v>33</v>
      </c>
      <c r="AX386" s="13" t="s">
        <v>77</v>
      </c>
      <c r="AY386" s="242" t="s">
        <v>195</v>
      </c>
    </row>
    <row r="387" spans="2:65" s="1" customFormat="1" ht="22.5" customHeight="1">
      <c r="B387" s="42"/>
      <c r="C387" s="260" t="s">
        <v>718</v>
      </c>
      <c r="D387" s="260" t="s">
        <v>233</v>
      </c>
      <c r="E387" s="261" t="s">
        <v>1141</v>
      </c>
      <c r="F387" s="262" t="s">
        <v>1142</v>
      </c>
      <c r="G387" s="263" t="s">
        <v>223</v>
      </c>
      <c r="H387" s="264">
        <v>0.028</v>
      </c>
      <c r="I387" s="265"/>
      <c r="J387" s="266">
        <f>ROUND(I387*H387,2)</f>
        <v>0</v>
      </c>
      <c r="K387" s="262" t="s">
        <v>202</v>
      </c>
      <c r="L387" s="267"/>
      <c r="M387" s="268" t="s">
        <v>21</v>
      </c>
      <c r="N387" s="269" t="s">
        <v>41</v>
      </c>
      <c r="O387" s="43"/>
      <c r="P387" s="215">
        <f>O387*H387</f>
        <v>0</v>
      </c>
      <c r="Q387" s="215">
        <v>1</v>
      </c>
      <c r="R387" s="215">
        <f>Q387*H387</f>
        <v>0.028</v>
      </c>
      <c r="S387" s="215">
        <v>0</v>
      </c>
      <c r="T387" s="216">
        <f>S387*H387</f>
        <v>0</v>
      </c>
      <c r="AR387" s="25" t="s">
        <v>403</v>
      </c>
      <c r="AT387" s="25" t="s">
        <v>233</v>
      </c>
      <c r="AU387" s="25" t="s">
        <v>79</v>
      </c>
      <c r="AY387" s="25" t="s">
        <v>195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25" t="s">
        <v>77</v>
      </c>
      <c r="BK387" s="217">
        <f>ROUND(I387*H387,2)</f>
        <v>0</v>
      </c>
      <c r="BL387" s="25" t="s">
        <v>301</v>
      </c>
      <c r="BM387" s="25" t="s">
        <v>2292</v>
      </c>
    </row>
    <row r="388" spans="2:47" s="1" customFormat="1" ht="13.5">
      <c r="B388" s="42"/>
      <c r="C388" s="64"/>
      <c r="D388" s="218" t="s">
        <v>205</v>
      </c>
      <c r="E388" s="64"/>
      <c r="F388" s="219" t="s">
        <v>1142</v>
      </c>
      <c r="G388" s="64"/>
      <c r="H388" s="64"/>
      <c r="I388" s="174"/>
      <c r="J388" s="64"/>
      <c r="K388" s="64"/>
      <c r="L388" s="62"/>
      <c r="M388" s="220"/>
      <c r="N388" s="43"/>
      <c r="O388" s="43"/>
      <c r="P388" s="43"/>
      <c r="Q388" s="43"/>
      <c r="R388" s="43"/>
      <c r="S388" s="43"/>
      <c r="T388" s="79"/>
      <c r="AT388" s="25" t="s">
        <v>205</v>
      </c>
      <c r="AU388" s="25" t="s">
        <v>79</v>
      </c>
    </row>
    <row r="389" spans="2:51" s="13" customFormat="1" ht="13.5">
      <c r="B389" s="232"/>
      <c r="C389" s="233"/>
      <c r="D389" s="245" t="s">
        <v>207</v>
      </c>
      <c r="E389" s="233"/>
      <c r="F389" s="257" t="s">
        <v>2293</v>
      </c>
      <c r="G389" s="233"/>
      <c r="H389" s="258">
        <v>0.028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207</v>
      </c>
      <c r="AU389" s="242" t="s">
        <v>79</v>
      </c>
      <c r="AV389" s="13" t="s">
        <v>79</v>
      </c>
      <c r="AW389" s="13" t="s">
        <v>6</v>
      </c>
      <c r="AX389" s="13" t="s">
        <v>77</v>
      </c>
      <c r="AY389" s="242" t="s">
        <v>195</v>
      </c>
    </row>
    <row r="390" spans="2:65" s="1" customFormat="1" ht="22.5" customHeight="1">
      <c r="B390" s="42"/>
      <c r="C390" s="206" t="s">
        <v>723</v>
      </c>
      <c r="D390" s="206" t="s">
        <v>198</v>
      </c>
      <c r="E390" s="207" t="s">
        <v>1154</v>
      </c>
      <c r="F390" s="208" t="s">
        <v>1155</v>
      </c>
      <c r="G390" s="209" t="s">
        <v>250</v>
      </c>
      <c r="H390" s="210">
        <v>92</v>
      </c>
      <c r="I390" s="211"/>
      <c r="J390" s="212">
        <f>ROUND(I390*H390,2)</f>
        <v>0</v>
      </c>
      <c r="K390" s="208" t="s">
        <v>202</v>
      </c>
      <c r="L390" s="62"/>
      <c r="M390" s="213" t="s">
        <v>21</v>
      </c>
      <c r="N390" s="214" t="s">
        <v>41</v>
      </c>
      <c r="O390" s="43"/>
      <c r="P390" s="215">
        <f>O390*H390</f>
        <v>0</v>
      </c>
      <c r="Q390" s="215">
        <v>0.00088</v>
      </c>
      <c r="R390" s="215">
        <f>Q390*H390</f>
        <v>0.08096</v>
      </c>
      <c r="S390" s="215">
        <v>0</v>
      </c>
      <c r="T390" s="216">
        <f>S390*H390</f>
        <v>0</v>
      </c>
      <c r="AR390" s="25" t="s">
        <v>301</v>
      </c>
      <c r="AT390" s="25" t="s">
        <v>198</v>
      </c>
      <c r="AU390" s="25" t="s">
        <v>79</v>
      </c>
      <c r="AY390" s="25" t="s">
        <v>195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25" t="s">
        <v>77</v>
      </c>
      <c r="BK390" s="217">
        <f>ROUND(I390*H390,2)</f>
        <v>0</v>
      </c>
      <c r="BL390" s="25" t="s">
        <v>301</v>
      </c>
      <c r="BM390" s="25" t="s">
        <v>2294</v>
      </c>
    </row>
    <row r="391" spans="2:47" s="1" customFormat="1" ht="13.5">
      <c r="B391" s="42"/>
      <c r="C391" s="64"/>
      <c r="D391" s="218" t="s">
        <v>205</v>
      </c>
      <c r="E391" s="64"/>
      <c r="F391" s="219" t="s">
        <v>1157</v>
      </c>
      <c r="G391" s="64"/>
      <c r="H391" s="64"/>
      <c r="I391" s="174"/>
      <c r="J391" s="64"/>
      <c r="K391" s="64"/>
      <c r="L391" s="62"/>
      <c r="M391" s="220"/>
      <c r="N391" s="43"/>
      <c r="O391" s="43"/>
      <c r="P391" s="43"/>
      <c r="Q391" s="43"/>
      <c r="R391" s="43"/>
      <c r="S391" s="43"/>
      <c r="T391" s="79"/>
      <c r="AT391" s="25" t="s">
        <v>205</v>
      </c>
      <c r="AU391" s="25" t="s">
        <v>79</v>
      </c>
    </row>
    <row r="392" spans="2:51" s="12" customFormat="1" ht="13.5">
      <c r="B392" s="221"/>
      <c r="C392" s="222"/>
      <c r="D392" s="218" t="s">
        <v>207</v>
      </c>
      <c r="E392" s="223" t="s">
        <v>21</v>
      </c>
      <c r="F392" s="224" t="s">
        <v>2209</v>
      </c>
      <c r="G392" s="222"/>
      <c r="H392" s="225" t="s">
        <v>21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207</v>
      </c>
      <c r="AU392" s="231" t="s">
        <v>79</v>
      </c>
      <c r="AV392" s="12" t="s">
        <v>77</v>
      </c>
      <c r="AW392" s="12" t="s">
        <v>33</v>
      </c>
      <c r="AX392" s="12" t="s">
        <v>70</v>
      </c>
      <c r="AY392" s="231" t="s">
        <v>195</v>
      </c>
    </row>
    <row r="393" spans="2:51" s="13" customFormat="1" ht="13.5">
      <c r="B393" s="232"/>
      <c r="C393" s="233"/>
      <c r="D393" s="245" t="s">
        <v>207</v>
      </c>
      <c r="E393" s="256" t="s">
        <v>21</v>
      </c>
      <c r="F393" s="257" t="s">
        <v>1936</v>
      </c>
      <c r="G393" s="233"/>
      <c r="H393" s="258">
        <v>92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AT393" s="242" t="s">
        <v>207</v>
      </c>
      <c r="AU393" s="242" t="s">
        <v>79</v>
      </c>
      <c r="AV393" s="13" t="s">
        <v>79</v>
      </c>
      <c r="AW393" s="13" t="s">
        <v>33</v>
      </c>
      <c r="AX393" s="13" t="s">
        <v>77</v>
      </c>
      <c r="AY393" s="242" t="s">
        <v>195</v>
      </c>
    </row>
    <row r="394" spans="2:65" s="1" customFormat="1" ht="22.5" customHeight="1">
      <c r="B394" s="42"/>
      <c r="C394" s="260" t="s">
        <v>730</v>
      </c>
      <c r="D394" s="260" t="s">
        <v>233</v>
      </c>
      <c r="E394" s="261" t="s">
        <v>2295</v>
      </c>
      <c r="F394" s="262" t="s">
        <v>2296</v>
      </c>
      <c r="G394" s="263" t="s">
        <v>250</v>
      </c>
      <c r="H394" s="264">
        <v>105.8</v>
      </c>
      <c r="I394" s="265"/>
      <c r="J394" s="266">
        <f>ROUND(I394*H394,2)</f>
        <v>0</v>
      </c>
      <c r="K394" s="262" t="s">
        <v>202</v>
      </c>
      <c r="L394" s="267"/>
      <c r="M394" s="268" t="s">
        <v>21</v>
      </c>
      <c r="N394" s="269" t="s">
        <v>41</v>
      </c>
      <c r="O394" s="43"/>
      <c r="P394" s="215">
        <f>O394*H394</f>
        <v>0</v>
      </c>
      <c r="Q394" s="215">
        <v>0.0045</v>
      </c>
      <c r="R394" s="215">
        <f>Q394*H394</f>
        <v>0.47609999999999997</v>
      </c>
      <c r="S394" s="215">
        <v>0</v>
      </c>
      <c r="T394" s="216">
        <f>S394*H394</f>
        <v>0</v>
      </c>
      <c r="AR394" s="25" t="s">
        <v>403</v>
      </c>
      <c r="AT394" s="25" t="s">
        <v>233</v>
      </c>
      <c r="AU394" s="25" t="s">
        <v>79</v>
      </c>
      <c r="AY394" s="25" t="s">
        <v>195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25" t="s">
        <v>77</v>
      </c>
      <c r="BK394" s="217">
        <f>ROUND(I394*H394,2)</f>
        <v>0</v>
      </c>
      <c r="BL394" s="25" t="s">
        <v>301</v>
      </c>
      <c r="BM394" s="25" t="s">
        <v>2297</v>
      </c>
    </row>
    <row r="395" spans="2:47" s="1" customFormat="1" ht="13.5">
      <c r="B395" s="42"/>
      <c r="C395" s="64"/>
      <c r="D395" s="218" t="s">
        <v>205</v>
      </c>
      <c r="E395" s="64"/>
      <c r="F395" s="219" t="s">
        <v>2298</v>
      </c>
      <c r="G395" s="64"/>
      <c r="H395" s="64"/>
      <c r="I395" s="174"/>
      <c r="J395" s="64"/>
      <c r="K395" s="64"/>
      <c r="L395" s="62"/>
      <c r="M395" s="220"/>
      <c r="N395" s="43"/>
      <c r="O395" s="43"/>
      <c r="P395" s="43"/>
      <c r="Q395" s="43"/>
      <c r="R395" s="43"/>
      <c r="S395" s="43"/>
      <c r="T395" s="79"/>
      <c r="AT395" s="25" t="s">
        <v>205</v>
      </c>
      <c r="AU395" s="25" t="s">
        <v>79</v>
      </c>
    </row>
    <row r="396" spans="2:51" s="13" customFormat="1" ht="13.5">
      <c r="B396" s="232"/>
      <c r="C396" s="233"/>
      <c r="D396" s="245" t="s">
        <v>207</v>
      </c>
      <c r="E396" s="233"/>
      <c r="F396" s="257" t="s">
        <v>2299</v>
      </c>
      <c r="G396" s="233"/>
      <c r="H396" s="258">
        <v>105.8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AT396" s="242" t="s">
        <v>207</v>
      </c>
      <c r="AU396" s="242" t="s">
        <v>79</v>
      </c>
      <c r="AV396" s="13" t="s">
        <v>79</v>
      </c>
      <c r="AW396" s="13" t="s">
        <v>6</v>
      </c>
      <c r="AX396" s="13" t="s">
        <v>77</v>
      </c>
      <c r="AY396" s="242" t="s">
        <v>195</v>
      </c>
    </row>
    <row r="397" spans="2:65" s="1" customFormat="1" ht="22.5" customHeight="1">
      <c r="B397" s="42"/>
      <c r="C397" s="206" t="s">
        <v>735</v>
      </c>
      <c r="D397" s="206" t="s">
        <v>198</v>
      </c>
      <c r="E397" s="207" t="s">
        <v>1164</v>
      </c>
      <c r="F397" s="208" t="s">
        <v>1165</v>
      </c>
      <c r="G397" s="209" t="s">
        <v>250</v>
      </c>
      <c r="H397" s="210">
        <v>92</v>
      </c>
      <c r="I397" s="211"/>
      <c r="J397" s="212">
        <f>ROUND(I397*H397,2)</f>
        <v>0</v>
      </c>
      <c r="K397" s="208" t="s">
        <v>202</v>
      </c>
      <c r="L397" s="62"/>
      <c r="M397" s="213" t="s">
        <v>21</v>
      </c>
      <c r="N397" s="214" t="s">
        <v>41</v>
      </c>
      <c r="O397" s="43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AR397" s="25" t="s">
        <v>301</v>
      </c>
      <c r="AT397" s="25" t="s">
        <v>198</v>
      </c>
      <c r="AU397" s="25" t="s">
        <v>79</v>
      </c>
      <c r="AY397" s="25" t="s">
        <v>195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25" t="s">
        <v>77</v>
      </c>
      <c r="BK397" s="217">
        <f>ROUND(I397*H397,2)</f>
        <v>0</v>
      </c>
      <c r="BL397" s="25" t="s">
        <v>301</v>
      </c>
      <c r="BM397" s="25" t="s">
        <v>2300</v>
      </c>
    </row>
    <row r="398" spans="2:47" s="1" customFormat="1" ht="27">
      <c r="B398" s="42"/>
      <c r="C398" s="64"/>
      <c r="D398" s="218" t="s">
        <v>205</v>
      </c>
      <c r="E398" s="64"/>
      <c r="F398" s="219" t="s">
        <v>1167</v>
      </c>
      <c r="G398" s="64"/>
      <c r="H398" s="64"/>
      <c r="I398" s="174"/>
      <c r="J398" s="64"/>
      <c r="K398" s="64"/>
      <c r="L398" s="62"/>
      <c r="M398" s="220"/>
      <c r="N398" s="43"/>
      <c r="O398" s="43"/>
      <c r="P398" s="43"/>
      <c r="Q398" s="43"/>
      <c r="R398" s="43"/>
      <c r="S398" s="43"/>
      <c r="T398" s="79"/>
      <c r="AT398" s="25" t="s">
        <v>205</v>
      </c>
      <c r="AU398" s="25" t="s">
        <v>79</v>
      </c>
    </row>
    <row r="399" spans="2:51" s="12" customFormat="1" ht="13.5">
      <c r="B399" s="221"/>
      <c r="C399" s="222"/>
      <c r="D399" s="218" t="s">
        <v>207</v>
      </c>
      <c r="E399" s="223" t="s">
        <v>21</v>
      </c>
      <c r="F399" s="224" t="s">
        <v>2209</v>
      </c>
      <c r="G399" s="222"/>
      <c r="H399" s="225" t="s">
        <v>21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207</v>
      </c>
      <c r="AU399" s="231" t="s">
        <v>79</v>
      </c>
      <c r="AV399" s="12" t="s">
        <v>77</v>
      </c>
      <c r="AW399" s="12" t="s">
        <v>33</v>
      </c>
      <c r="AX399" s="12" t="s">
        <v>70</v>
      </c>
      <c r="AY399" s="231" t="s">
        <v>195</v>
      </c>
    </row>
    <row r="400" spans="2:51" s="13" customFormat="1" ht="13.5">
      <c r="B400" s="232"/>
      <c r="C400" s="233"/>
      <c r="D400" s="245" t="s">
        <v>207</v>
      </c>
      <c r="E400" s="256" t="s">
        <v>21</v>
      </c>
      <c r="F400" s="257" t="s">
        <v>1936</v>
      </c>
      <c r="G400" s="233"/>
      <c r="H400" s="258">
        <v>92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AT400" s="242" t="s">
        <v>207</v>
      </c>
      <c r="AU400" s="242" t="s">
        <v>79</v>
      </c>
      <c r="AV400" s="13" t="s">
        <v>79</v>
      </c>
      <c r="AW400" s="13" t="s">
        <v>33</v>
      </c>
      <c r="AX400" s="13" t="s">
        <v>77</v>
      </c>
      <c r="AY400" s="242" t="s">
        <v>195</v>
      </c>
    </row>
    <row r="401" spans="2:65" s="1" customFormat="1" ht="22.5" customHeight="1">
      <c r="B401" s="42"/>
      <c r="C401" s="260" t="s">
        <v>739</v>
      </c>
      <c r="D401" s="260" t="s">
        <v>233</v>
      </c>
      <c r="E401" s="261" t="s">
        <v>1170</v>
      </c>
      <c r="F401" s="262" t="s">
        <v>1171</v>
      </c>
      <c r="G401" s="263" t="s">
        <v>250</v>
      </c>
      <c r="H401" s="264">
        <v>101.2</v>
      </c>
      <c r="I401" s="265"/>
      <c r="J401" s="266">
        <f>ROUND(I401*H401,2)</f>
        <v>0</v>
      </c>
      <c r="K401" s="262" t="s">
        <v>202</v>
      </c>
      <c r="L401" s="267"/>
      <c r="M401" s="268" t="s">
        <v>21</v>
      </c>
      <c r="N401" s="269" t="s">
        <v>41</v>
      </c>
      <c r="O401" s="43"/>
      <c r="P401" s="215">
        <f>O401*H401</f>
        <v>0</v>
      </c>
      <c r="Q401" s="215">
        <v>0.0002</v>
      </c>
      <c r="R401" s="215">
        <f>Q401*H401</f>
        <v>0.02024</v>
      </c>
      <c r="S401" s="215">
        <v>0</v>
      </c>
      <c r="T401" s="216">
        <f>S401*H401</f>
        <v>0</v>
      </c>
      <c r="AR401" s="25" t="s">
        <v>403</v>
      </c>
      <c r="AT401" s="25" t="s">
        <v>233</v>
      </c>
      <c r="AU401" s="25" t="s">
        <v>79</v>
      </c>
      <c r="AY401" s="25" t="s">
        <v>195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25" t="s">
        <v>77</v>
      </c>
      <c r="BK401" s="217">
        <f>ROUND(I401*H401,2)</f>
        <v>0</v>
      </c>
      <c r="BL401" s="25" t="s">
        <v>301</v>
      </c>
      <c r="BM401" s="25" t="s">
        <v>2301</v>
      </c>
    </row>
    <row r="402" spans="2:47" s="1" customFormat="1" ht="13.5">
      <c r="B402" s="42"/>
      <c r="C402" s="64"/>
      <c r="D402" s="218" t="s">
        <v>205</v>
      </c>
      <c r="E402" s="64"/>
      <c r="F402" s="219" t="s">
        <v>1173</v>
      </c>
      <c r="G402" s="64"/>
      <c r="H402" s="64"/>
      <c r="I402" s="174"/>
      <c r="J402" s="64"/>
      <c r="K402" s="64"/>
      <c r="L402" s="62"/>
      <c r="M402" s="220"/>
      <c r="N402" s="43"/>
      <c r="O402" s="43"/>
      <c r="P402" s="43"/>
      <c r="Q402" s="43"/>
      <c r="R402" s="43"/>
      <c r="S402" s="43"/>
      <c r="T402" s="79"/>
      <c r="AT402" s="25" t="s">
        <v>205</v>
      </c>
      <c r="AU402" s="25" t="s">
        <v>79</v>
      </c>
    </row>
    <row r="403" spans="2:51" s="13" customFormat="1" ht="13.5">
      <c r="B403" s="232"/>
      <c r="C403" s="233"/>
      <c r="D403" s="245" t="s">
        <v>207</v>
      </c>
      <c r="E403" s="233"/>
      <c r="F403" s="257" t="s">
        <v>2302</v>
      </c>
      <c r="G403" s="233"/>
      <c r="H403" s="258">
        <v>101.2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AT403" s="242" t="s">
        <v>207</v>
      </c>
      <c r="AU403" s="242" t="s">
        <v>79</v>
      </c>
      <c r="AV403" s="13" t="s">
        <v>79</v>
      </c>
      <c r="AW403" s="13" t="s">
        <v>6</v>
      </c>
      <c r="AX403" s="13" t="s">
        <v>77</v>
      </c>
      <c r="AY403" s="242" t="s">
        <v>195</v>
      </c>
    </row>
    <row r="404" spans="2:65" s="1" customFormat="1" ht="22.5" customHeight="1">
      <c r="B404" s="42"/>
      <c r="C404" s="206" t="s">
        <v>746</v>
      </c>
      <c r="D404" s="206" t="s">
        <v>198</v>
      </c>
      <c r="E404" s="207" t="s">
        <v>2303</v>
      </c>
      <c r="F404" s="208" t="s">
        <v>2304</v>
      </c>
      <c r="G404" s="209" t="s">
        <v>250</v>
      </c>
      <c r="H404" s="210">
        <v>92</v>
      </c>
      <c r="I404" s="211"/>
      <c r="J404" s="212">
        <f>ROUND(I404*H404,2)</f>
        <v>0</v>
      </c>
      <c r="K404" s="208" t="s">
        <v>21</v>
      </c>
      <c r="L404" s="62"/>
      <c r="M404" s="213" t="s">
        <v>21</v>
      </c>
      <c r="N404" s="214" t="s">
        <v>41</v>
      </c>
      <c r="O404" s="43"/>
      <c r="P404" s="215">
        <f>O404*H404</f>
        <v>0</v>
      </c>
      <c r="Q404" s="215">
        <v>0.0001</v>
      </c>
      <c r="R404" s="215">
        <f>Q404*H404</f>
        <v>0.0092</v>
      </c>
      <c r="S404" s="215">
        <v>0</v>
      </c>
      <c r="T404" s="216">
        <f>S404*H404</f>
        <v>0</v>
      </c>
      <c r="AR404" s="25" t="s">
        <v>301</v>
      </c>
      <c r="AT404" s="25" t="s">
        <v>198</v>
      </c>
      <c r="AU404" s="25" t="s">
        <v>79</v>
      </c>
      <c r="AY404" s="25" t="s">
        <v>195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25" t="s">
        <v>77</v>
      </c>
      <c r="BK404" s="217">
        <f>ROUND(I404*H404,2)</f>
        <v>0</v>
      </c>
      <c r="BL404" s="25" t="s">
        <v>301</v>
      </c>
      <c r="BM404" s="25" t="s">
        <v>2305</v>
      </c>
    </row>
    <row r="405" spans="2:47" s="1" customFormat="1" ht="13.5">
      <c r="B405" s="42"/>
      <c r="C405" s="64"/>
      <c r="D405" s="218" t="s">
        <v>205</v>
      </c>
      <c r="E405" s="64"/>
      <c r="F405" s="219" t="s">
        <v>2304</v>
      </c>
      <c r="G405" s="64"/>
      <c r="H405" s="64"/>
      <c r="I405" s="174"/>
      <c r="J405" s="64"/>
      <c r="K405" s="64"/>
      <c r="L405" s="62"/>
      <c r="M405" s="220"/>
      <c r="N405" s="43"/>
      <c r="O405" s="43"/>
      <c r="P405" s="43"/>
      <c r="Q405" s="43"/>
      <c r="R405" s="43"/>
      <c r="S405" s="43"/>
      <c r="T405" s="79"/>
      <c r="AT405" s="25" t="s">
        <v>205</v>
      </c>
      <c r="AU405" s="25" t="s">
        <v>79</v>
      </c>
    </row>
    <row r="406" spans="2:51" s="12" customFormat="1" ht="13.5">
      <c r="B406" s="221"/>
      <c r="C406" s="222"/>
      <c r="D406" s="218" t="s">
        <v>207</v>
      </c>
      <c r="E406" s="223" t="s">
        <v>21</v>
      </c>
      <c r="F406" s="224" t="s">
        <v>2209</v>
      </c>
      <c r="G406" s="222"/>
      <c r="H406" s="225" t="s">
        <v>21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207</v>
      </c>
      <c r="AU406" s="231" t="s">
        <v>79</v>
      </c>
      <c r="AV406" s="12" t="s">
        <v>77</v>
      </c>
      <c r="AW406" s="12" t="s">
        <v>33</v>
      </c>
      <c r="AX406" s="12" t="s">
        <v>70</v>
      </c>
      <c r="AY406" s="231" t="s">
        <v>195</v>
      </c>
    </row>
    <row r="407" spans="2:51" s="13" customFormat="1" ht="13.5">
      <c r="B407" s="232"/>
      <c r="C407" s="233"/>
      <c r="D407" s="245" t="s">
        <v>207</v>
      </c>
      <c r="E407" s="256" t="s">
        <v>21</v>
      </c>
      <c r="F407" s="257" t="s">
        <v>1936</v>
      </c>
      <c r="G407" s="233"/>
      <c r="H407" s="258">
        <v>92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AT407" s="242" t="s">
        <v>207</v>
      </c>
      <c r="AU407" s="242" t="s">
        <v>79</v>
      </c>
      <c r="AV407" s="13" t="s">
        <v>79</v>
      </c>
      <c r="AW407" s="13" t="s">
        <v>33</v>
      </c>
      <c r="AX407" s="13" t="s">
        <v>77</v>
      </c>
      <c r="AY407" s="242" t="s">
        <v>195</v>
      </c>
    </row>
    <row r="408" spans="2:65" s="1" customFormat="1" ht="22.5" customHeight="1">
      <c r="B408" s="42"/>
      <c r="C408" s="206" t="s">
        <v>751</v>
      </c>
      <c r="D408" s="206" t="s">
        <v>198</v>
      </c>
      <c r="E408" s="207" t="s">
        <v>1191</v>
      </c>
      <c r="F408" s="208" t="s">
        <v>1192</v>
      </c>
      <c r="G408" s="209" t="s">
        <v>539</v>
      </c>
      <c r="H408" s="284"/>
      <c r="I408" s="211"/>
      <c r="J408" s="212">
        <f>ROUND(I408*H408,2)</f>
        <v>0</v>
      </c>
      <c r="K408" s="208" t="s">
        <v>202</v>
      </c>
      <c r="L408" s="62"/>
      <c r="M408" s="213" t="s">
        <v>21</v>
      </c>
      <c r="N408" s="214" t="s">
        <v>41</v>
      </c>
      <c r="O408" s="43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AR408" s="25" t="s">
        <v>301</v>
      </c>
      <c r="AT408" s="25" t="s">
        <v>198</v>
      </c>
      <c r="AU408" s="25" t="s">
        <v>79</v>
      </c>
      <c r="AY408" s="25" t="s">
        <v>195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25" t="s">
        <v>77</v>
      </c>
      <c r="BK408" s="217">
        <f>ROUND(I408*H408,2)</f>
        <v>0</v>
      </c>
      <c r="BL408" s="25" t="s">
        <v>301</v>
      </c>
      <c r="BM408" s="25" t="s">
        <v>2306</v>
      </c>
    </row>
    <row r="409" spans="2:47" s="1" customFormat="1" ht="27">
      <c r="B409" s="42"/>
      <c r="C409" s="64"/>
      <c r="D409" s="218" t="s">
        <v>205</v>
      </c>
      <c r="E409" s="64"/>
      <c r="F409" s="219" t="s">
        <v>1194</v>
      </c>
      <c r="G409" s="64"/>
      <c r="H409" s="64"/>
      <c r="I409" s="174"/>
      <c r="J409" s="64"/>
      <c r="K409" s="64"/>
      <c r="L409" s="62"/>
      <c r="M409" s="220"/>
      <c r="N409" s="43"/>
      <c r="O409" s="43"/>
      <c r="P409" s="43"/>
      <c r="Q409" s="43"/>
      <c r="R409" s="43"/>
      <c r="S409" s="43"/>
      <c r="T409" s="79"/>
      <c r="AT409" s="25" t="s">
        <v>205</v>
      </c>
      <c r="AU409" s="25" t="s">
        <v>79</v>
      </c>
    </row>
    <row r="410" spans="2:63" s="11" customFormat="1" ht="29.85" customHeight="1">
      <c r="B410" s="189"/>
      <c r="C410" s="190"/>
      <c r="D410" s="203" t="s">
        <v>69</v>
      </c>
      <c r="E410" s="204" t="s">
        <v>1403</v>
      </c>
      <c r="F410" s="204" t="s">
        <v>1404</v>
      </c>
      <c r="G410" s="190"/>
      <c r="H410" s="190"/>
      <c r="I410" s="193"/>
      <c r="J410" s="205">
        <f>BK410</f>
        <v>0</v>
      </c>
      <c r="K410" s="190"/>
      <c r="L410" s="195"/>
      <c r="M410" s="196"/>
      <c r="N410" s="197"/>
      <c r="O410" s="197"/>
      <c r="P410" s="198">
        <f>SUM(P411:P420)</f>
        <v>0</v>
      </c>
      <c r="Q410" s="197"/>
      <c r="R410" s="198">
        <f>SUM(R411:R420)</f>
        <v>0</v>
      </c>
      <c r="S410" s="197"/>
      <c r="T410" s="199">
        <f>SUM(T411:T420)</f>
        <v>0</v>
      </c>
      <c r="AR410" s="200" t="s">
        <v>79</v>
      </c>
      <c r="AT410" s="201" t="s">
        <v>69</v>
      </c>
      <c r="AU410" s="201" t="s">
        <v>77</v>
      </c>
      <c r="AY410" s="200" t="s">
        <v>195</v>
      </c>
      <c r="BK410" s="202">
        <f>SUM(BK411:BK420)</f>
        <v>0</v>
      </c>
    </row>
    <row r="411" spans="2:65" s="1" customFormat="1" ht="31.5" customHeight="1">
      <c r="B411" s="42"/>
      <c r="C411" s="206" t="s">
        <v>756</v>
      </c>
      <c r="D411" s="206" t="s">
        <v>198</v>
      </c>
      <c r="E411" s="207" t="s">
        <v>2307</v>
      </c>
      <c r="F411" s="208" t="s">
        <v>2308</v>
      </c>
      <c r="G411" s="209" t="s">
        <v>351</v>
      </c>
      <c r="H411" s="210">
        <v>43.87</v>
      </c>
      <c r="I411" s="211"/>
      <c r="J411" s="212">
        <f>ROUND(I411*H411,2)</f>
        <v>0</v>
      </c>
      <c r="K411" s="208" t="s">
        <v>21</v>
      </c>
      <c r="L411" s="62"/>
      <c r="M411" s="213" t="s">
        <v>21</v>
      </c>
      <c r="N411" s="214" t="s">
        <v>41</v>
      </c>
      <c r="O411" s="43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AR411" s="25" t="s">
        <v>301</v>
      </c>
      <c r="AT411" s="25" t="s">
        <v>198</v>
      </c>
      <c r="AU411" s="25" t="s">
        <v>79</v>
      </c>
      <c r="AY411" s="25" t="s">
        <v>195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25" t="s">
        <v>77</v>
      </c>
      <c r="BK411" s="217">
        <f>ROUND(I411*H411,2)</f>
        <v>0</v>
      </c>
      <c r="BL411" s="25" t="s">
        <v>301</v>
      </c>
      <c r="BM411" s="25" t="s">
        <v>2309</v>
      </c>
    </row>
    <row r="412" spans="2:47" s="1" customFormat="1" ht="27">
      <c r="B412" s="42"/>
      <c r="C412" s="64"/>
      <c r="D412" s="218" t="s">
        <v>205</v>
      </c>
      <c r="E412" s="64"/>
      <c r="F412" s="219" t="s">
        <v>2308</v>
      </c>
      <c r="G412" s="64"/>
      <c r="H412" s="64"/>
      <c r="I412" s="174"/>
      <c r="J412" s="64"/>
      <c r="K412" s="64"/>
      <c r="L412" s="62"/>
      <c r="M412" s="220"/>
      <c r="N412" s="43"/>
      <c r="O412" s="43"/>
      <c r="P412" s="43"/>
      <c r="Q412" s="43"/>
      <c r="R412" s="43"/>
      <c r="S412" s="43"/>
      <c r="T412" s="79"/>
      <c r="AT412" s="25" t="s">
        <v>205</v>
      </c>
      <c r="AU412" s="25" t="s">
        <v>79</v>
      </c>
    </row>
    <row r="413" spans="2:51" s="12" customFormat="1" ht="13.5">
      <c r="B413" s="221"/>
      <c r="C413" s="222"/>
      <c r="D413" s="218" t="s">
        <v>207</v>
      </c>
      <c r="E413" s="223" t="s">
        <v>21</v>
      </c>
      <c r="F413" s="224" t="s">
        <v>1441</v>
      </c>
      <c r="G413" s="222"/>
      <c r="H413" s="225" t="s">
        <v>21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AT413" s="231" t="s">
        <v>207</v>
      </c>
      <c r="AU413" s="231" t="s">
        <v>79</v>
      </c>
      <c r="AV413" s="12" t="s">
        <v>77</v>
      </c>
      <c r="AW413" s="12" t="s">
        <v>33</v>
      </c>
      <c r="AX413" s="12" t="s">
        <v>70</v>
      </c>
      <c r="AY413" s="231" t="s">
        <v>195</v>
      </c>
    </row>
    <row r="414" spans="2:51" s="13" customFormat="1" ht="13.5">
      <c r="B414" s="232"/>
      <c r="C414" s="233"/>
      <c r="D414" s="245" t="s">
        <v>207</v>
      </c>
      <c r="E414" s="256" t="s">
        <v>21</v>
      </c>
      <c r="F414" s="257" t="s">
        <v>2310</v>
      </c>
      <c r="G414" s="233"/>
      <c r="H414" s="258">
        <v>43.87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207</v>
      </c>
      <c r="AU414" s="242" t="s">
        <v>79</v>
      </c>
      <c r="AV414" s="13" t="s">
        <v>79</v>
      </c>
      <c r="AW414" s="13" t="s">
        <v>33</v>
      </c>
      <c r="AX414" s="13" t="s">
        <v>77</v>
      </c>
      <c r="AY414" s="242" t="s">
        <v>195</v>
      </c>
    </row>
    <row r="415" spans="2:65" s="1" customFormat="1" ht="31.5" customHeight="1">
      <c r="B415" s="42"/>
      <c r="C415" s="206" t="s">
        <v>762</v>
      </c>
      <c r="D415" s="206" t="s">
        <v>198</v>
      </c>
      <c r="E415" s="207" t="s">
        <v>2311</v>
      </c>
      <c r="F415" s="208" t="s">
        <v>2308</v>
      </c>
      <c r="G415" s="209" t="s">
        <v>351</v>
      </c>
      <c r="H415" s="210">
        <v>43.87</v>
      </c>
      <c r="I415" s="211"/>
      <c r="J415" s="212">
        <f>ROUND(I415*H415,2)</f>
        <v>0</v>
      </c>
      <c r="K415" s="208" t="s">
        <v>21</v>
      </c>
      <c r="L415" s="62"/>
      <c r="M415" s="213" t="s">
        <v>21</v>
      </c>
      <c r="N415" s="214" t="s">
        <v>41</v>
      </c>
      <c r="O415" s="43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AR415" s="25" t="s">
        <v>301</v>
      </c>
      <c r="AT415" s="25" t="s">
        <v>198</v>
      </c>
      <c r="AU415" s="25" t="s">
        <v>79</v>
      </c>
      <c r="AY415" s="25" t="s">
        <v>195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25" t="s">
        <v>77</v>
      </c>
      <c r="BK415" s="217">
        <f>ROUND(I415*H415,2)</f>
        <v>0</v>
      </c>
      <c r="BL415" s="25" t="s">
        <v>301</v>
      </c>
      <c r="BM415" s="25" t="s">
        <v>2312</v>
      </c>
    </row>
    <row r="416" spans="2:47" s="1" customFormat="1" ht="27">
      <c r="B416" s="42"/>
      <c r="C416" s="64"/>
      <c r="D416" s="218" t="s">
        <v>205</v>
      </c>
      <c r="E416" s="64"/>
      <c r="F416" s="219" t="s">
        <v>2308</v>
      </c>
      <c r="G416" s="64"/>
      <c r="H416" s="64"/>
      <c r="I416" s="174"/>
      <c r="J416" s="64"/>
      <c r="K416" s="64"/>
      <c r="L416" s="62"/>
      <c r="M416" s="220"/>
      <c r="N416" s="43"/>
      <c r="O416" s="43"/>
      <c r="P416" s="43"/>
      <c r="Q416" s="43"/>
      <c r="R416" s="43"/>
      <c r="S416" s="43"/>
      <c r="T416" s="79"/>
      <c r="AT416" s="25" t="s">
        <v>205</v>
      </c>
      <c r="AU416" s="25" t="s">
        <v>79</v>
      </c>
    </row>
    <row r="417" spans="2:51" s="12" customFormat="1" ht="13.5">
      <c r="B417" s="221"/>
      <c r="C417" s="222"/>
      <c r="D417" s="218" t="s">
        <v>207</v>
      </c>
      <c r="E417" s="223" t="s">
        <v>21</v>
      </c>
      <c r="F417" s="224" t="s">
        <v>1441</v>
      </c>
      <c r="G417" s="222"/>
      <c r="H417" s="225" t="s">
        <v>21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207</v>
      </c>
      <c r="AU417" s="231" t="s">
        <v>79</v>
      </c>
      <c r="AV417" s="12" t="s">
        <v>77</v>
      </c>
      <c r="AW417" s="12" t="s">
        <v>33</v>
      </c>
      <c r="AX417" s="12" t="s">
        <v>70</v>
      </c>
      <c r="AY417" s="231" t="s">
        <v>195</v>
      </c>
    </row>
    <row r="418" spans="2:51" s="13" customFormat="1" ht="13.5">
      <c r="B418" s="232"/>
      <c r="C418" s="233"/>
      <c r="D418" s="245" t="s">
        <v>207</v>
      </c>
      <c r="E418" s="256" t="s">
        <v>21</v>
      </c>
      <c r="F418" s="257" t="s">
        <v>2313</v>
      </c>
      <c r="G418" s="233"/>
      <c r="H418" s="258">
        <v>43.87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AT418" s="242" t="s">
        <v>207</v>
      </c>
      <c r="AU418" s="242" t="s">
        <v>79</v>
      </c>
      <c r="AV418" s="13" t="s">
        <v>79</v>
      </c>
      <c r="AW418" s="13" t="s">
        <v>33</v>
      </c>
      <c r="AX418" s="13" t="s">
        <v>77</v>
      </c>
      <c r="AY418" s="242" t="s">
        <v>195</v>
      </c>
    </row>
    <row r="419" spans="2:65" s="1" customFormat="1" ht="22.5" customHeight="1">
      <c r="B419" s="42"/>
      <c r="C419" s="206" t="s">
        <v>767</v>
      </c>
      <c r="D419" s="206" t="s">
        <v>198</v>
      </c>
      <c r="E419" s="207" t="s">
        <v>1506</v>
      </c>
      <c r="F419" s="208" t="s">
        <v>1507</v>
      </c>
      <c r="G419" s="209" t="s">
        <v>539</v>
      </c>
      <c r="H419" s="284"/>
      <c r="I419" s="211"/>
      <c r="J419" s="212">
        <f>ROUND(I419*H419,2)</f>
        <v>0</v>
      </c>
      <c r="K419" s="208" t="s">
        <v>202</v>
      </c>
      <c r="L419" s="62"/>
      <c r="M419" s="213" t="s">
        <v>21</v>
      </c>
      <c r="N419" s="214" t="s">
        <v>41</v>
      </c>
      <c r="O419" s="43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AR419" s="25" t="s">
        <v>301</v>
      </c>
      <c r="AT419" s="25" t="s">
        <v>198</v>
      </c>
      <c r="AU419" s="25" t="s">
        <v>79</v>
      </c>
      <c r="AY419" s="25" t="s">
        <v>195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25" t="s">
        <v>77</v>
      </c>
      <c r="BK419" s="217">
        <f>ROUND(I419*H419,2)</f>
        <v>0</v>
      </c>
      <c r="BL419" s="25" t="s">
        <v>301</v>
      </c>
      <c r="BM419" s="25" t="s">
        <v>2314</v>
      </c>
    </row>
    <row r="420" spans="2:47" s="1" customFormat="1" ht="27">
      <c r="B420" s="42"/>
      <c r="C420" s="64"/>
      <c r="D420" s="218" t="s">
        <v>205</v>
      </c>
      <c r="E420" s="64"/>
      <c r="F420" s="219" t="s">
        <v>1509</v>
      </c>
      <c r="G420" s="64"/>
      <c r="H420" s="64"/>
      <c r="I420" s="174"/>
      <c r="J420" s="64"/>
      <c r="K420" s="64"/>
      <c r="L420" s="62"/>
      <c r="M420" s="220"/>
      <c r="N420" s="43"/>
      <c r="O420" s="43"/>
      <c r="P420" s="43"/>
      <c r="Q420" s="43"/>
      <c r="R420" s="43"/>
      <c r="S420" s="43"/>
      <c r="T420" s="79"/>
      <c r="AT420" s="25" t="s">
        <v>205</v>
      </c>
      <c r="AU420" s="25" t="s">
        <v>79</v>
      </c>
    </row>
    <row r="421" spans="2:63" s="11" customFormat="1" ht="29.85" customHeight="1">
      <c r="B421" s="189"/>
      <c r="C421" s="190"/>
      <c r="D421" s="203" t="s">
        <v>69</v>
      </c>
      <c r="E421" s="204" t="s">
        <v>1665</v>
      </c>
      <c r="F421" s="204" t="s">
        <v>1666</v>
      </c>
      <c r="G421" s="190"/>
      <c r="H421" s="190"/>
      <c r="I421" s="193"/>
      <c r="J421" s="205">
        <f>BK421</f>
        <v>0</v>
      </c>
      <c r="K421" s="190"/>
      <c r="L421" s="195"/>
      <c r="M421" s="196"/>
      <c r="N421" s="197"/>
      <c r="O421" s="197"/>
      <c r="P421" s="198">
        <f>SUM(P422:P431)</f>
        <v>0</v>
      </c>
      <c r="Q421" s="197"/>
      <c r="R421" s="198">
        <f>SUM(R422:R431)</f>
        <v>0</v>
      </c>
      <c r="S421" s="197"/>
      <c r="T421" s="199">
        <f>SUM(T422:T431)</f>
        <v>0</v>
      </c>
      <c r="AR421" s="200" t="s">
        <v>79</v>
      </c>
      <c r="AT421" s="201" t="s">
        <v>69</v>
      </c>
      <c r="AU421" s="201" t="s">
        <v>77</v>
      </c>
      <c r="AY421" s="200" t="s">
        <v>195</v>
      </c>
      <c r="BK421" s="202">
        <f>SUM(BK422:BK431)</f>
        <v>0</v>
      </c>
    </row>
    <row r="422" spans="2:65" s="1" customFormat="1" ht="22.5" customHeight="1">
      <c r="B422" s="42"/>
      <c r="C422" s="206" t="s">
        <v>770</v>
      </c>
      <c r="D422" s="206" t="s">
        <v>198</v>
      </c>
      <c r="E422" s="207" t="s">
        <v>2315</v>
      </c>
      <c r="F422" s="208" t="s">
        <v>2316</v>
      </c>
      <c r="G422" s="209" t="s">
        <v>616</v>
      </c>
      <c r="H422" s="210">
        <v>1</v>
      </c>
      <c r="I422" s="211"/>
      <c r="J422" s="212">
        <f>ROUND(I422*H422,2)</f>
        <v>0</v>
      </c>
      <c r="K422" s="208" t="s">
        <v>21</v>
      </c>
      <c r="L422" s="62"/>
      <c r="M422" s="213" t="s">
        <v>21</v>
      </c>
      <c r="N422" s="214" t="s">
        <v>41</v>
      </c>
      <c r="O422" s="43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AR422" s="25" t="s">
        <v>301</v>
      </c>
      <c r="AT422" s="25" t="s">
        <v>198</v>
      </c>
      <c r="AU422" s="25" t="s">
        <v>79</v>
      </c>
      <c r="AY422" s="25" t="s">
        <v>195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25" t="s">
        <v>77</v>
      </c>
      <c r="BK422" s="217">
        <f>ROUND(I422*H422,2)</f>
        <v>0</v>
      </c>
      <c r="BL422" s="25" t="s">
        <v>301</v>
      </c>
      <c r="BM422" s="25" t="s">
        <v>2317</v>
      </c>
    </row>
    <row r="423" spans="2:47" s="1" customFormat="1" ht="13.5">
      <c r="B423" s="42"/>
      <c r="C423" s="64"/>
      <c r="D423" s="218" t="s">
        <v>205</v>
      </c>
      <c r="E423" s="64"/>
      <c r="F423" s="219" t="s">
        <v>2316</v>
      </c>
      <c r="G423" s="64"/>
      <c r="H423" s="64"/>
      <c r="I423" s="174"/>
      <c r="J423" s="64"/>
      <c r="K423" s="64"/>
      <c r="L423" s="62"/>
      <c r="M423" s="220"/>
      <c r="N423" s="43"/>
      <c r="O423" s="43"/>
      <c r="P423" s="43"/>
      <c r="Q423" s="43"/>
      <c r="R423" s="43"/>
      <c r="S423" s="43"/>
      <c r="T423" s="79"/>
      <c r="AT423" s="25" t="s">
        <v>205</v>
      </c>
      <c r="AU423" s="25" t="s">
        <v>79</v>
      </c>
    </row>
    <row r="424" spans="2:51" s="12" customFormat="1" ht="13.5">
      <c r="B424" s="221"/>
      <c r="C424" s="222"/>
      <c r="D424" s="218" t="s">
        <v>207</v>
      </c>
      <c r="E424" s="223" t="s">
        <v>21</v>
      </c>
      <c r="F424" s="224" t="s">
        <v>2318</v>
      </c>
      <c r="G424" s="222"/>
      <c r="H424" s="225" t="s">
        <v>21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207</v>
      </c>
      <c r="AU424" s="231" t="s">
        <v>79</v>
      </c>
      <c r="AV424" s="12" t="s">
        <v>77</v>
      </c>
      <c r="AW424" s="12" t="s">
        <v>33</v>
      </c>
      <c r="AX424" s="12" t="s">
        <v>70</v>
      </c>
      <c r="AY424" s="231" t="s">
        <v>195</v>
      </c>
    </row>
    <row r="425" spans="2:51" s="13" customFormat="1" ht="13.5">
      <c r="B425" s="232"/>
      <c r="C425" s="233"/>
      <c r="D425" s="245" t="s">
        <v>207</v>
      </c>
      <c r="E425" s="256" t="s">
        <v>21</v>
      </c>
      <c r="F425" s="257" t="s">
        <v>2319</v>
      </c>
      <c r="G425" s="233"/>
      <c r="H425" s="258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AT425" s="242" t="s">
        <v>207</v>
      </c>
      <c r="AU425" s="242" t="s">
        <v>79</v>
      </c>
      <c r="AV425" s="13" t="s">
        <v>79</v>
      </c>
      <c r="AW425" s="13" t="s">
        <v>33</v>
      </c>
      <c r="AX425" s="13" t="s">
        <v>77</v>
      </c>
      <c r="AY425" s="242" t="s">
        <v>195</v>
      </c>
    </row>
    <row r="426" spans="2:65" s="1" customFormat="1" ht="22.5" customHeight="1">
      <c r="B426" s="42"/>
      <c r="C426" s="206" t="s">
        <v>778</v>
      </c>
      <c r="D426" s="206" t="s">
        <v>198</v>
      </c>
      <c r="E426" s="207" t="s">
        <v>2320</v>
      </c>
      <c r="F426" s="208" t="s">
        <v>2321</v>
      </c>
      <c r="G426" s="209" t="s">
        <v>616</v>
      </c>
      <c r="H426" s="210">
        <v>1</v>
      </c>
      <c r="I426" s="211"/>
      <c r="J426" s="212">
        <f>ROUND(I426*H426,2)</f>
        <v>0</v>
      </c>
      <c r="K426" s="208" t="s">
        <v>21</v>
      </c>
      <c r="L426" s="62"/>
      <c r="M426" s="213" t="s">
        <v>21</v>
      </c>
      <c r="N426" s="214" t="s">
        <v>41</v>
      </c>
      <c r="O426" s="43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AR426" s="25" t="s">
        <v>301</v>
      </c>
      <c r="AT426" s="25" t="s">
        <v>198</v>
      </c>
      <c r="AU426" s="25" t="s">
        <v>79</v>
      </c>
      <c r="AY426" s="25" t="s">
        <v>195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25" t="s">
        <v>77</v>
      </c>
      <c r="BK426" s="217">
        <f>ROUND(I426*H426,2)</f>
        <v>0</v>
      </c>
      <c r="BL426" s="25" t="s">
        <v>301</v>
      </c>
      <c r="BM426" s="25" t="s">
        <v>2322</v>
      </c>
    </row>
    <row r="427" spans="2:47" s="1" customFormat="1" ht="13.5">
      <c r="B427" s="42"/>
      <c r="C427" s="64"/>
      <c r="D427" s="218" t="s">
        <v>205</v>
      </c>
      <c r="E427" s="64"/>
      <c r="F427" s="219" t="s">
        <v>2321</v>
      </c>
      <c r="G427" s="64"/>
      <c r="H427" s="64"/>
      <c r="I427" s="174"/>
      <c r="J427" s="64"/>
      <c r="K427" s="64"/>
      <c r="L427" s="62"/>
      <c r="M427" s="220"/>
      <c r="N427" s="43"/>
      <c r="O427" s="43"/>
      <c r="P427" s="43"/>
      <c r="Q427" s="43"/>
      <c r="R427" s="43"/>
      <c r="S427" s="43"/>
      <c r="T427" s="79"/>
      <c r="AT427" s="25" t="s">
        <v>205</v>
      </c>
      <c r="AU427" s="25" t="s">
        <v>79</v>
      </c>
    </row>
    <row r="428" spans="2:51" s="12" customFormat="1" ht="13.5">
      <c r="B428" s="221"/>
      <c r="C428" s="222"/>
      <c r="D428" s="218" t="s">
        <v>207</v>
      </c>
      <c r="E428" s="223" t="s">
        <v>21</v>
      </c>
      <c r="F428" s="224" t="s">
        <v>2323</v>
      </c>
      <c r="G428" s="222"/>
      <c r="H428" s="225" t="s">
        <v>21</v>
      </c>
      <c r="I428" s="226"/>
      <c r="J428" s="222"/>
      <c r="K428" s="222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207</v>
      </c>
      <c r="AU428" s="231" t="s">
        <v>79</v>
      </c>
      <c r="AV428" s="12" t="s">
        <v>77</v>
      </c>
      <c r="AW428" s="12" t="s">
        <v>33</v>
      </c>
      <c r="AX428" s="12" t="s">
        <v>70</v>
      </c>
      <c r="AY428" s="231" t="s">
        <v>195</v>
      </c>
    </row>
    <row r="429" spans="2:51" s="13" customFormat="1" ht="13.5">
      <c r="B429" s="232"/>
      <c r="C429" s="233"/>
      <c r="D429" s="245" t="s">
        <v>207</v>
      </c>
      <c r="E429" s="256" t="s">
        <v>21</v>
      </c>
      <c r="F429" s="257" t="s">
        <v>2324</v>
      </c>
      <c r="G429" s="233"/>
      <c r="H429" s="258">
        <v>1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AT429" s="242" t="s">
        <v>207</v>
      </c>
      <c r="AU429" s="242" t="s">
        <v>79</v>
      </c>
      <c r="AV429" s="13" t="s">
        <v>79</v>
      </c>
      <c r="AW429" s="13" t="s">
        <v>33</v>
      </c>
      <c r="AX429" s="13" t="s">
        <v>77</v>
      </c>
      <c r="AY429" s="242" t="s">
        <v>195</v>
      </c>
    </row>
    <row r="430" spans="2:65" s="1" customFormat="1" ht="22.5" customHeight="1">
      <c r="B430" s="42"/>
      <c r="C430" s="206" t="s">
        <v>734</v>
      </c>
      <c r="D430" s="206" t="s">
        <v>198</v>
      </c>
      <c r="E430" s="207" t="s">
        <v>1733</v>
      </c>
      <c r="F430" s="208" t="s">
        <v>1734</v>
      </c>
      <c r="G430" s="209" t="s">
        <v>539</v>
      </c>
      <c r="H430" s="284"/>
      <c r="I430" s="211"/>
      <c r="J430" s="212">
        <f>ROUND(I430*H430,2)</f>
        <v>0</v>
      </c>
      <c r="K430" s="208" t="s">
        <v>202</v>
      </c>
      <c r="L430" s="62"/>
      <c r="M430" s="213" t="s">
        <v>21</v>
      </c>
      <c r="N430" s="214" t="s">
        <v>41</v>
      </c>
      <c r="O430" s="43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AR430" s="25" t="s">
        <v>301</v>
      </c>
      <c r="AT430" s="25" t="s">
        <v>198</v>
      </c>
      <c r="AU430" s="25" t="s">
        <v>79</v>
      </c>
      <c r="AY430" s="25" t="s">
        <v>195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25" t="s">
        <v>77</v>
      </c>
      <c r="BK430" s="217">
        <f>ROUND(I430*H430,2)</f>
        <v>0</v>
      </c>
      <c r="BL430" s="25" t="s">
        <v>301</v>
      </c>
      <c r="BM430" s="25" t="s">
        <v>2325</v>
      </c>
    </row>
    <row r="431" spans="2:47" s="1" customFormat="1" ht="27">
      <c r="B431" s="42"/>
      <c r="C431" s="64"/>
      <c r="D431" s="218" t="s">
        <v>205</v>
      </c>
      <c r="E431" s="64"/>
      <c r="F431" s="219" t="s">
        <v>1736</v>
      </c>
      <c r="G431" s="64"/>
      <c r="H431" s="64"/>
      <c r="I431" s="174"/>
      <c r="J431" s="64"/>
      <c r="K431" s="64"/>
      <c r="L431" s="62"/>
      <c r="M431" s="220"/>
      <c r="N431" s="43"/>
      <c r="O431" s="43"/>
      <c r="P431" s="43"/>
      <c r="Q431" s="43"/>
      <c r="R431" s="43"/>
      <c r="S431" s="43"/>
      <c r="T431" s="79"/>
      <c r="AT431" s="25" t="s">
        <v>205</v>
      </c>
      <c r="AU431" s="25" t="s">
        <v>79</v>
      </c>
    </row>
    <row r="432" spans="2:63" s="11" customFormat="1" ht="37.35" customHeight="1">
      <c r="B432" s="189"/>
      <c r="C432" s="190"/>
      <c r="D432" s="203" t="s">
        <v>69</v>
      </c>
      <c r="E432" s="285" t="s">
        <v>795</v>
      </c>
      <c r="F432" s="285" t="s">
        <v>796</v>
      </c>
      <c r="G432" s="190"/>
      <c r="H432" s="190"/>
      <c r="I432" s="193"/>
      <c r="J432" s="286">
        <f>BK432</f>
        <v>0</v>
      </c>
      <c r="K432" s="190"/>
      <c r="L432" s="195"/>
      <c r="M432" s="196"/>
      <c r="N432" s="197"/>
      <c r="O432" s="197"/>
      <c r="P432" s="198">
        <f>SUM(P433:P434)</f>
        <v>0</v>
      </c>
      <c r="Q432" s="197"/>
      <c r="R432" s="198">
        <f>SUM(R433:R434)</f>
        <v>0</v>
      </c>
      <c r="S432" s="197"/>
      <c r="T432" s="199">
        <f>SUM(T433:T434)</f>
        <v>0</v>
      </c>
      <c r="AR432" s="200" t="s">
        <v>203</v>
      </c>
      <c r="AT432" s="201" t="s">
        <v>69</v>
      </c>
      <c r="AU432" s="201" t="s">
        <v>70</v>
      </c>
      <c r="AY432" s="200" t="s">
        <v>195</v>
      </c>
      <c r="BK432" s="202">
        <f>SUM(BK433:BK434)</f>
        <v>0</v>
      </c>
    </row>
    <row r="433" spans="2:65" s="1" customFormat="1" ht="22.5" customHeight="1">
      <c r="B433" s="42"/>
      <c r="C433" s="206" t="s">
        <v>790</v>
      </c>
      <c r="D433" s="206" t="s">
        <v>198</v>
      </c>
      <c r="E433" s="207" t="s">
        <v>798</v>
      </c>
      <c r="F433" s="208" t="s">
        <v>799</v>
      </c>
      <c r="G433" s="209" t="s">
        <v>800</v>
      </c>
      <c r="H433" s="210">
        <v>20</v>
      </c>
      <c r="I433" s="211"/>
      <c r="J433" s="212">
        <f>ROUND(I433*H433,2)</f>
        <v>0</v>
      </c>
      <c r="K433" s="208" t="s">
        <v>202</v>
      </c>
      <c r="L433" s="62"/>
      <c r="M433" s="213" t="s">
        <v>21</v>
      </c>
      <c r="N433" s="214" t="s">
        <v>41</v>
      </c>
      <c r="O433" s="43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AR433" s="25" t="s">
        <v>801</v>
      </c>
      <c r="AT433" s="25" t="s">
        <v>198</v>
      </c>
      <c r="AU433" s="25" t="s">
        <v>77</v>
      </c>
      <c r="AY433" s="25" t="s">
        <v>195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25" t="s">
        <v>77</v>
      </c>
      <c r="BK433" s="217">
        <f>ROUND(I433*H433,2)</f>
        <v>0</v>
      </c>
      <c r="BL433" s="25" t="s">
        <v>801</v>
      </c>
      <c r="BM433" s="25" t="s">
        <v>2326</v>
      </c>
    </row>
    <row r="434" spans="2:47" s="1" customFormat="1" ht="27">
      <c r="B434" s="42"/>
      <c r="C434" s="64"/>
      <c r="D434" s="218" t="s">
        <v>205</v>
      </c>
      <c r="E434" s="64"/>
      <c r="F434" s="219" t="s">
        <v>803</v>
      </c>
      <c r="G434" s="64"/>
      <c r="H434" s="64"/>
      <c r="I434" s="174"/>
      <c r="J434" s="64"/>
      <c r="K434" s="64"/>
      <c r="L434" s="62"/>
      <c r="M434" s="287"/>
      <c r="N434" s="288"/>
      <c r="O434" s="288"/>
      <c r="P434" s="288"/>
      <c r="Q434" s="288"/>
      <c r="R434" s="288"/>
      <c r="S434" s="288"/>
      <c r="T434" s="289"/>
      <c r="AT434" s="25" t="s">
        <v>205</v>
      </c>
      <c r="AU434" s="25" t="s">
        <v>77</v>
      </c>
    </row>
    <row r="435" spans="2:12" s="1" customFormat="1" ht="6.95" customHeight="1">
      <c r="B435" s="57"/>
      <c r="C435" s="58"/>
      <c r="D435" s="58"/>
      <c r="E435" s="58"/>
      <c r="F435" s="58"/>
      <c r="G435" s="58"/>
      <c r="H435" s="58"/>
      <c r="I435" s="150"/>
      <c r="J435" s="58"/>
      <c r="K435" s="58"/>
      <c r="L435" s="62"/>
    </row>
  </sheetData>
  <sheetProtection algorithmName="SHA-512" hashValue="ZK7giwB78PRdAOa6BVWkf5Vk0mr5haklx75Ztswcx2lFbDbwifCuVV0jS9wJn3T3uiGT6KFKfPx1ZLkFWAqSfg==" saltValue="8ZdzzE4H9I5kVZgXWZdPEw==" spinCount="100000" sheet="1" objects="1" scenarios="1" formatCells="0" formatColumns="0" formatRows="0" sort="0" autoFilter="0"/>
  <autoFilter ref="C95:K434"/>
  <mergeCells count="12">
    <mergeCell ref="G1:H1"/>
    <mergeCell ref="L2:V2"/>
    <mergeCell ref="E49:H49"/>
    <mergeCell ref="E51:H51"/>
    <mergeCell ref="E84:H84"/>
    <mergeCell ref="E86:H86"/>
    <mergeCell ref="E88:H8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s="1" customFormat="1" ht="13.5">
      <c r="B8" s="42"/>
      <c r="C8" s="43"/>
      <c r="D8" s="38" t="s">
        <v>149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417" t="s">
        <v>2327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17. 2. 2018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29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30" t="s">
        <v>28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30" t="s">
        <v>29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9"/>
      <c r="J23" s="43"/>
      <c r="K23" s="46"/>
    </row>
    <row r="24" spans="2:11" s="7" customFormat="1" ht="22.5" customHeight="1">
      <c r="B24" s="132"/>
      <c r="C24" s="133"/>
      <c r="D24" s="133"/>
      <c r="E24" s="379" t="s">
        <v>21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36</v>
      </c>
      <c r="E27" s="43"/>
      <c r="F27" s="43"/>
      <c r="G27" s="43"/>
      <c r="H27" s="43"/>
      <c r="I27" s="129"/>
      <c r="J27" s="139">
        <f>ROUND(J88,2)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40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41">
        <f>ROUND(SUM(BE88:BE351),2)</f>
        <v>0</v>
      </c>
      <c r="G30" s="43"/>
      <c r="H30" s="43"/>
      <c r="I30" s="142">
        <v>0.21</v>
      </c>
      <c r="J30" s="141">
        <f>ROUND(ROUND((SUM(BE88:BE351)),2)*I30,2)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41">
        <f>ROUND(SUM(BF88:BF351),2)</f>
        <v>0</v>
      </c>
      <c r="G31" s="43"/>
      <c r="H31" s="43"/>
      <c r="I31" s="142">
        <v>0.15</v>
      </c>
      <c r="J31" s="141">
        <f>ROUND(ROUND((SUM(BF88:BF351)),2)*I31,2)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41">
        <f>ROUND(SUM(BG88:BG351),2)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41">
        <f>ROUND(SUM(BH88:BH351),2)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1">
        <f>ROUND(SUM(BI88:BI351),2)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46</v>
      </c>
      <c r="E36" s="80"/>
      <c r="F36" s="80"/>
      <c r="G36" s="145" t="s">
        <v>47</v>
      </c>
      <c r="H36" s="146" t="s">
        <v>48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160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22.5" customHeight="1">
      <c r="B45" s="42"/>
      <c r="C45" s="43"/>
      <c r="D45" s="43"/>
      <c r="E45" s="414" t="str">
        <f>E7</f>
        <v>Nástavba domov pro seniory, Pilníkov</v>
      </c>
      <c r="F45" s="415"/>
      <c r="G45" s="415"/>
      <c r="H45" s="415"/>
      <c r="I45" s="129"/>
      <c r="J45" s="43"/>
      <c r="K45" s="46"/>
    </row>
    <row r="46" spans="2:11" s="1" customFormat="1" ht="14.45" customHeight="1">
      <c r="B46" s="42"/>
      <c r="C46" s="38" t="s">
        <v>149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3.25" customHeight="1">
      <c r="B47" s="42"/>
      <c r="C47" s="43"/>
      <c r="D47" s="43"/>
      <c r="E47" s="417" t="str">
        <f>E9</f>
        <v>ZTI - ZTI</v>
      </c>
      <c r="F47" s="416"/>
      <c r="G47" s="416"/>
      <c r="H47" s="416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30" t="s">
        <v>25</v>
      </c>
      <c r="J49" s="131" t="str">
        <f>IF(J12="","",J12)</f>
        <v>17. 2. 2018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161</v>
      </c>
      <c r="D54" s="143"/>
      <c r="E54" s="143"/>
      <c r="F54" s="143"/>
      <c r="G54" s="143"/>
      <c r="H54" s="143"/>
      <c r="I54" s="156"/>
      <c r="J54" s="157" t="s">
        <v>162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163</v>
      </c>
      <c r="D56" s="43"/>
      <c r="E56" s="43"/>
      <c r="F56" s="43"/>
      <c r="G56" s="43"/>
      <c r="H56" s="43"/>
      <c r="I56" s="129"/>
      <c r="J56" s="139">
        <f>J88</f>
        <v>0</v>
      </c>
      <c r="K56" s="46"/>
      <c r="AU56" s="25" t="s">
        <v>164</v>
      </c>
    </row>
    <row r="57" spans="2:11" s="8" customFormat="1" ht="24.95" customHeight="1">
      <c r="B57" s="160"/>
      <c r="C57" s="161"/>
      <c r="D57" s="162" t="s">
        <v>2328</v>
      </c>
      <c r="E57" s="163"/>
      <c r="F57" s="163"/>
      <c r="G57" s="163"/>
      <c r="H57" s="163"/>
      <c r="I57" s="164"/>
      <c r="J57" s="165">
        <f>J89</f>
        <v>0</v>
      </c>
      <c r="K57" s="166"/>
    </row>
    <row r="58" spans="2:11" s="9" customFormat="1" ht="19.9" customHeight="1">
      <c r="B58" s="167"/>
      <c r="C58" s="168"/>
      <c r="D58" s="169" t="s">
        <v>2329</v>
      </c>
      <c r="E58" s="170"/>
      <c r="F58" s="170"/>
      <c r="G58" s="170"/>
      <c r="H58" s="170"/>
      <c r="I58" s="171"/>
      <c r="J58" s="172">
        <f>J90</f>
        <v>0</v>
      </c>
      <c r="K58" s="173"/>
    </row>
    <row r="59" spans="2:11" s="9" customFormat="1" ht="19.9" customHeight="1">
      <c r="B59" s="167"/>
      <c r="C59" s="168"/>
      <c r="D59" s="169" t="s">
        <v>2330</v>
      </c>
      <c r="E59" s="170"/>
      <c r="F59" s="170"/>
      <c r="G59" s="170"/>
      <c r="H59" s="170"/>
      <c r="I59" s="171"/>
      <c r="J59" s="172">
        <f>J125</f>
        <v>0</v>
      </c>
      <c r="K59" s="173"/>
    </row>
    <row r="60" spans="2:11" s="9" customFormat="1" ht="19.9" customHeight="1">
      <c r="B60" s="167"/>
      <c r="C60" s="168"/>
      <c r="D60" s="169" t="s">
        <v>2331</v>
      </c>
      <c r="E60" s="170"/>
      <c r="F60" s="170"/>
      <c r="G60" s="170"/>
      <c r="H60" s="170"/>
      <c r="I60" s="171"/>
      <c r="J60" s="172">
        <f>J129</f>
        <v>0</v>
      </c>
      <c r="K60" s="173"/>
    </row>
    <row r="61" spans="2:11" s="9" customFormat="1" ht="19.9" customHeight="1">
      <c r="B61" s="167"/>
      <c r="C61" s="168"/>
      <c r="D61" s="169" t="s">
        <v>2332</v>
      </c>
      <c r="E61" s="170"/>
      <c r="F61" s="170"/>
      <c r="G61" s="170"/>
      <c r="H61" s="170"/>
      <c r="I61" s="171"/>
      <c r="J61" s="172">
        <f>J139</f>
        <v>0</v>
      </c>
      <c r="K61" s="173"/>
    </row>
    <row r="62" spans="2:11" s="9" customFormat="1" ht="19.9" customHeight="1">
      <c r="B62" s="167"/>
      <c r="C62" s="168"/>
      <c r="D62" s="169" t="s">
        <v>2333</v>
      </c>
      <c r="E62" s="170"/>
      <c r="F62" s="170"/>
      <c r="G62" s="170"/>
      <c r="H62" s="170"/>
      <c r="I62" s="171"/>
      <c r="J62" s="172">
        <f>J152</f>
        <v>0</v>
      </c>
      <c r="K62" s="173"/>
    </row>
    <row r="63" spans="2:11" s="9" customFormat="1" ht="19.9" customHeight="1">
      <c r="B63" s="167"/>
      <c r="C63" s="168"/>
      <c r="D63" s="169" t="s">
        <v>2334</v>
      </c>
      <c r="E63" s="170"/>
      <c r="F63" s="170"/>
      <c r="G63" s="170"/>
      <c r="H63" s="170"/>
      <c r="I63" s="171"/>
      <c r="J63" s="172">
        <f>J154</f>
        <v>0</v>
      </c>
      <c r="K63" s="173"/>
    </row>
    <row r="64" spans="2:11" s="8" customFormat="1" ht="24.95" customHeight="1">
      <c r="B64" s="160"/>
      <c r="C64" s="161"/>
      <c r="D64" s="162" t="s">
        <v>2335</v>
      </c>
      <c r="E64" s="163"/>
      <c r="F64" s="163"/>
      <c r="G64" s="163"/>
      <c r="H64" s="163"/>
      <c r="I64" s="164"/>
      <c r="J64" s="165">
        <f>J162</f>
        <v>0</v>
      </c>
      <c r="K64" s="166"/>
    </row>
    <row r="65" spans="2:11" s="9" customFormat="1" ht="19.9" customHeight="1">
      <c r="B65" s="167"/>
      <c r="C65" s="168"/>
      <c r="D65" s="169" t="s">
        <v>2336</v>
      </c>
      <c r="E65" s="170"/>
      <c r="F65" s="170"/>
      <c r="G65" s="170"/>
      <c r="H65" s="170"/>
      <c r="I65" s="171"/>
      <c r="J65" s="172">
        <f>J163</f>
        <v>0</v>
      </c>
      <c r="K65" s="173"/>
    </row>
    <row r="66" spans="2:11" s="9" customFormat="1" ht="19.9" customHeight="1">
      <c r="B66" s="167"/>
      <c r="C66" s="168"/>
      <c r="D66" s="169" t="s">
        <v>2337</v>
      </c>
      <c r="E66" s="170"/>
      <c r="F66" s="170"/>
      <c r="G66" s="170"/>
      <c r="H66" s="170"/>
      <c r="I66" s="171"/>
      <c r="J66" s="172">
        <f>J229</f>
        <v>0</v>
      </c>
      <c r="K66" s="173"/>
    </row>
    <row r="67" spans="2:11" s="9" customFormat="1" ht="19.9" customHeight="1">
      <c r="B67" s="167"/>
      <c r="C67" s="168"/>
      <c r="D67" s="169" t="s">
        <v>2338</v>
      </c>
      <c r="E67" s="170"/>
      <c r="F67" s="170"/>
      <c r="G67" s="170"/>
      <c r="H67" s="170"/>
      <c r="I67" s="171"/>
      <c r="J67" s="172">
        <f>J300</f>
        <v>0</v>
      </c>
      <c r="K67" s="173"/>
    </row>
    <row r="68" spans="2:11" s="9" customFormat="1" ht="19.9" customHeight="1">
      <c r="B68" s="167"/>
      <c r="C68" s="168"/>
      <c r="D68" s="169" t="s">
        <v>2339</v>
      </c>
      <c r="E68" s="170"/>
      <c r="F68" s="170"/>
      <c r="G68" s="170"/>
      <c r="H68" s="170"/>
      <c r="I68" s="171"/>
      <c r="J68" s="172">
        <f>J344</f>
        <v>0</v>
      </c>
      <c r="K68" s="173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29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50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53"/>
      <c r="J74" s="61"/>
      <c r="K74" s="61"/>
      <c r="L74" s="62"/>
    </row>
    <row r="75" spans="2:12" s="1" customFormat="1" ht="36.95" customHeight="1">
      <c r="B75" s="42"/>
      <c r="C75" s="63" t="s">
        <v>179</v>
      </c>
      <c r="D75" s="64"/>
      <c r="E75" s="64"/>
      <c r="F75" s="64"/>
      <c r="G75" s="64"/>
      <c r="H75" s="64"/>
      <c r="I75" s="174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4"/>
      <c r="J76" s="64"/>
      <c r="K76" s="64"/>
      <c r="L76" s="62"/>
    </row>
    <row r="77" spans="2:12" s="1" customFormat="1" ht="14.45" customHeight="1">
      <c r="B77" s="42"/>
      <c r="C77" s="66" t="s">
        <v>18</v>
      </c>
      <c r="D77" s="64"/>
      <c r="E77" s="64"/>
      <c r="F77" s="64"/>
      <c r="G77" s="64"/>
      <c r="H77" s="64"/>
      <c r="I77" s="174"/>
      <c r="J77" s="64"/>
      <c r="K77" s="64"/>
      <c r="L77" s="62"/>
    </row>
    <row r="78" spans="2:12" s="1" customFormat="1" ht="22.5" customHeight="1">
      <c r="B78" s="42"/>
      <c r="C78" s="64"/>
      <c r="D78" s="64"/>
      <c r="E78" s="418" t="str">
        <f>E7</f>
        <v>Nástavba domov pro seniory, Pilníkov</v>
      </c>
      <c r="F78" s="419"/>
      <c r="G78" s="419"/>
      <c r="H78" s="419"/>
      <c r="I78" s="174"/>
      <c r="J78" s="64"/>
      <c r="K78" s="64"/>
      <c r="L78" s="62"/>
    </row>
    <row r="79" spans="2:12" s="1" customFormat="1" ht="14.45" customHeight="1">
      <c r="B79" s="42"/>
      <c r="C79" s="66" t="s">
        <v>149</v>
      </c>
      <c r="D79" s="64"/>
      <c r="E79" s="64"/>
      <c r="F79" s="64"/>
      <c r="G79" s="64"/>
      <c r="H79" s="64"/>
      <c r="I79" s="174"/>
      <c r="J79" s="64"/>
      <c r="K79" s="64"/>
      <c r="L79" s="62"/>
    </row>
    <row r="80" spans="2:12" s="1" customFormat="1" ht="23.25" customHeight="1">
      <c r="B80" s="42"/>
      <c r="C80" s="64"/>
      <c r="D80" s="64"/>
      <c r="E80" s="390" t="str">
        <f>E9</f>
        <v>ZTI - ZTI</v>
      </c>
      <c r="F80" s="420"/>
      <c r="G80" s="420"/>
      <c r="H80" s="420"/>
      <c r="I80" s="174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4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7" t="str">
        <f>F12</f>
        <v xml:space="preserve"> </v>
      </c>
      <c r="G82" s="64"/>
      <c r="H82" s="64"/>
      <c r="I82" s="178" t="s">
        <v>25</v>
      </c>
      <c r="J82" s="74" t="str">
        <f>IF(J12="","",J12)</f>
        <v>17. 2. 2018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4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7" t="str">
        <f>E15</f>
        <v xml:space="preserve"> </v>
      </c>
      <c r="G84" s="64"/>
      <c r="H84" s="64"/>
      <c r="I84" s="178" t="s">
        <v>32</v>
      </c>
      <c r="J84" s="177" t="str">
        <f>E21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7" t="str">
        <f>IF(E18="","",E18)</f>
        <v/>
      </c>
      <c r="G85" s="64"/>
      <c r="H85" s="64"/>
      <c r="I85" s="174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4"/>
      <c r="J86" s="64"/>
      <c r="K86" s="64"/>
      <c r="L86" s="62"/>
    </row>
    <row r="87" spans="2:20" s="10" customFormat="1" ht="29.25" customHeight="1">
      <c r="B87" s="179"/>
      <c r="C87" s="180" t="s">
        <v>180</v>
      </c>
      <c r="D87" s="181" t="s">
        <v>55</v>
      </c>
      <c r="E87" s="181" t="s">
        <v>51</v>
      </c>
      <c r="F87" s="181" t="s">
        <v>181</v>
      </c>
      <c r="G87" s="181" t="s">
        <v>182</v>
      </c>
      <c r="H87" s="181" t="s">
        <v>183</v>
      </c>
      <c r="I87" s="182" t="s">
        <v>184</v>
      </c>
      <c r="J87" s="181" t="s">
        <v>162</v>
      </c>
      <c r="K87" s="183" t="s">
        <v>185</v>
      </c>
      <c r="L87" s="184"/>
      <c r="M87" s="82" t="s">
        <v>186</v>
      </c>
      <c r="N87" s="83" t="s">
        <v>40</v>
      </c>
      <c r="O87" s="83" t="s">
        <v>187</v>
      </c>
      <c r="P87" s="83" t="s">
        <v>188</v>
      </c>
      <c r="Q87" s="83" t="s">
        <v>189</v>
      </c>
      <c r="R87" s="83" t="s">
        <v>190</v>
      </c>
      <c r="S87" s="83" t="s">
        <v>191</v>
      </c>
      <c r="T87" s="84" t="s">
        <v>192</v>
      </c>
    </row>
    <row r="88" spans="2:63" s="1" customFormat="1" ht="29.25" customHeight="1">
      <c r="B88" s="42"/>
      <c r="C88" s="88" t="s">
        <v>163</v>
      </c>
      <c r="D88" s="64"/>
      <c r="E88" s="64"/>
      <c r="F88" s="64"/>
      <c r="G88" s="64"/>
      <c r="H88" s="64"/>
      <c r="I88" s="174"/>
      <c r="J88" s="185">
        <f>BK88</f>
        <v>0</v>
      </c>
      <c r="K88" s="64"/>
      <c r="L88" s="62"/>
      <c r="M88" s="85"/>
      <c r="N88" s="86"/>
      <c r="O88" s="86"/>
      <c r="P88" s="186">
        <f>P89+P162</f>
        <v>0</v>
      </c>
      <c r="Q88" s="86"/>
      <c r="R88" s="186">
        <f>R89+R162</f>
        <v>8.436641999999999</v>
      </c>
      <c r="S88" s="86"/>
      <c r="T88" s="187">
        <f>T89+T162</f>
        <v>115.00500000000001</v>
      </c>
      <c r="AT88" s="25" t="s">
        <v>69</v>
      </c>
      <c r="AU88" s="25" t="s">
        <v>164</v>
      </c>
      <c r="BK88" s="188">
        <f>BK89+BK162</f>
        <v>0</v>
      </c>
    </row>
    <row r="89" spans="2:63" s="11" customFormat="1" ht="37.35" customHeight="1">
      <c r="B89" s="189"/>
      <c r="C89" s="190"/>
      <c r="D89" s="191" t="s">
        <v>69</v>
      </c>
      <c r="E89" s="192" t="s">
        <v>193</v>
      </c>
      <c r="F89" s="192" t="s">
        <v>2340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P90+P125+P129+P139+P152+P154</f>
        <v>0</v>
      </c>
      <c r="Q89" s="197"/>
      <c r="R89" s="198">
        <f>R90+R125+R129+R139+R152+R154</f>
        <v>7.6089389999999995</v>
      </c>
      <c r="S89" s="197"/>
      <c r="T89" s="199">
        <f>T90+T125+T129+T139+T152+T154</f>
        <v>115.00500000000001</v>
      </c>
      <c r="AR89" s="200" t="s">
        <v>77</v>
      </c>
      <c r="AT89" s="201" t="s">
        <v>69</v>
      </c>
      <c r="AU89" s="201" t="s">
        <v>70</v>
      </c>
      <c r="AY89" s="200" t="s">
        <v>195</v>
      </c>
      <c r="BK89" s="202">
        <f>BK90+BK125+BK129+BK139+BK152+BK154</f>
        <v>0</v>
      </c>
    </row>
    <row r="90" spans="2:63" s="11" customFormat="1" ht="19.9" customHeight="1">
      <c r="B90" s="189"/>
      <c r="C90" s="190"/>
      <c r="D90" s="203" t="s">
        <v>69</v>
      </c>
      <c r="E90" s="204" t="s">
        <v>77</v>
      </c>
      <c r="F90" s="204" t="s">
        <v>2341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SUM(P91:P124)</f>
        <v>0</v>
      </c>
      <c r="Q90" s="197"/>
      <c r="R90" s="198">
        <f>SUM(R91:R124)</f>
        <v>0.01176</v>
      </c>
      <c r="S90" s="197"/>
      <c r="T90" s="199">
        <f>SUM(T91:T124)</f>
        <v>5.005</v>
      </c>
      <c r="AR90" s="200" t="s">
        <v>77</v>
      </c>
      <c r="AT90" s="201" t="s">
        <v>69</v>
      </c>
      <c r="AU90" s="201" t="s">
        <v>77</v>
      </c>
      <c r="AY90" s="200" t="s">
        <v>195</v>
      </c>
      <c r="BK90" s="202">
        <f>SUM(BK91:BK124)</f>
        <v>0</v>
      </c>
    </row>
    <row r="91" spans="2:65" s="1" customFormat="1" ht="31.5" customHeight="1">
      <c r="B91" s="42"/>
      <c r="C91" s="206" t="s">
        <v>77</v>
      </c>
      <c r="D91" s="206" t="s">
        <v>198</v>
      </c>
      <c r="E91" s="207" t="s">
        <v>2342</v>
      </c>
      <c r="F91" s="208" t="s">
        <v>2343</v>
      </c>
      <c r="G91" s="209" t="s">
        <v>250</v>
      </c>
      <c r="H91" s="210">
        <v>7</v>
      </c>
      <c r="I91" s="211"/>
      <c r="J91" s="212">
        <f>ROUND(I91*H91,2)</f>
        <v>0</v>
      </c>
      <c r="K91" s="208" t="s">
        <v>21</v>
      </c>
      <c r="L91" s="62"/>
      <c r="M91" s="213" t="s">
        <v>21</v>
      </c>
      <c r="N91" s="214" t="s">
        <v>41</v>
      </c>
      <c r="O91" s="43"/>
      <c r="P91" s="215">
        <f>O91*H91</f>
        <v>0</v>
      </c>
      <c r="Q91" s="215">
        <v>0</v>
      </c>
      <c r="R91" s="215">
        <f>Q91*H91</f>
        <v>0</v>
      </c>
      <c r="S91" s="215">
        <v>0.255</v>
      </c>
      <c r="T91" s="216">
        <f>S91*H91</f>
        <v>1.7850000000000001</v>
      </c>
      <c r="AR91" s="25" t="s">
        <v>203</v>
      </c>
      <c r="AT91" s="25" t="s">
        <v>198</v>
      </c>
      <c r="AU91" s="25" t="s">
        <v>79</v>
      </c>
      <c r="AY91" s="25" t="s">
        <v>195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77</v>
      </c>
      <c r="BK91" s="217">
        <f>ROUND(I91*H91,2)</f>
        <v>0</v>
      </c>
      <c r="BL91" s="25" t="s">
        <v>203</v>
      </c>
      <c r="BM91" s="25" t="s">
        <v>2344</v>
      </c>
    </row>
    <row r="92" spans="2:51" s="13" customFormat="1" ht="13.5">
      <c r="B92" s="232"/>
      <c r="C92" s="233"/>
      <c r="D92" s="218" t="s">
        <v>207</v>
      </c>
      <c r="E92" s="234" t="s">
        <v>21</v>
      </c>
      <c r="F92" s="235" t="s">
        <v>2345</v>
      </c>
      <c r="G92" s="233"/>
      <c r="H92" s="236">
        <v>7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AT92" s="242" t="s">
        <v>207</v>
      </c>
      <c r="AU92" s="242" t="s">
        <v>79</v>
      </c>
      <c r="AV92" s="13" t="s">
        <v>79</v>
      </c>
      <c r="AW92" s="13" t="s">
        <v>33</v>
      </c>
      <c r="AX92" s="13" t="s">
        <v>70</v>
      </c>
      <c r="AY92" s="242" t="s">
        <v>195</v>
      </c>
    </row>
    <row r="93" spans="2:51" s="14" customFormat="1" ht="13.5">
      <c r="B93" s="243"/>
      <c r="C93" s="244"/>
      <c r="D93" s="245" t="s">
        <v>207</v>
      </c>
      <c r="E93" s="246" t="s">
        <v>21</v>
      </c>
      <c r="F93" s="247" t="s">
        <v>211</v>
      </c>
      <c r="G93" s="244"/>
      <c r="H93" s="248">
        <v>7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207</v>
      </c>
      <c r="AU93" s="254" t="s">
        <v>79</v>
      </c>
      <c r="AV93" s="14" t="s">
        <v>203</v>
      </c>
      <c r="AW93" s="14" t="s">
        <v>33</v>
      </c>
      <c r="AX93" s="14" t="s">
        <v>77</v>
      </c>
      <c r="AY93" s="254" t="s">
        <v>195</v>
      </c>
    </row>
    <row r="94" spans="2:65" s="1" customFormat="1" ht="22.5" customHeight="1">
      <c r="B94" s="42"/>
      <c r="C94" s="206" t="s">
        <v>79</v>
      </c>
      <c r="D94" s="206" t="s">
        <v>198</v>
      </c>
      <c r="E94" s="207" t="s">
        <v>2346</v>
      </c>
      <c r="F94" s="208" t="s">
        <v>2347</v>
      </c>
      <c r="G94" s="209" t="s">
        <v>250</v>
      </c>
      <c r="H94" s="210">
        <v>7</v>
      </c>
      <c r="I94" s="211"/>
      <c r="J94" s="212">
        <f>ROUND(I94*H94,2)</f>
        <v>0</v>
      </c>
      <c r="K94" s="208" t="s">
        <v>21</v>
      </c>
      <c r="L94" s="62"/>
      <c r="M94" s="213" t="s">
        <v>21</v>
      </c>
      <c r="N94" s="214" t="s">
        <v>41</v>
      </c>
      <c r="O94" s="43"/>
      <c r="P94" s="215">
        <f>O94*H94</f>
        <v>0</v>
      </c>
      <c r="Q94" s="215">
        <v>0</v>
      </c>
      <c r="R94" s="215">
        <f>Q94*H94</f>
        <v>0</v>
      </c>
      <c r="S94" s="215">
        <v>0.235</v>
      </c>
      <c r="T94" s="216">
        <f>S94*H94</f>
        <v>1.645</v>
      </c>
      <c r="AR94" s="25" t="s">
        <v>203</v>
      </c>
      <c r="AT94" s="25" t="s">
        <v>198</v>
      </c>
      <c r="AU94" s="25" t="s">
        <v>79</v>
      </c>
      <c r="AY94" s="25" t="s">
        <v>195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25" t="s">
        <v>77</v>
      </c>
      <c r="BK94" s="217">
        <f>ROUND(I94*H94,2)</f>
        <v>0</v>
      </c>
      <c r="BL94" s="25" t="s">
        <v>203</v>
      </c>
      <c r="BM94" s="25" t="s">
        <v>2348</v>
      </c>
    </row>
    <row r="95" spans="2:65" s="1" customFormat="1" ht="22.5" customHeight="1">
      <c r="B95" s="42"/>
      <c r="C95" s="206" t="s">
        <v>196</v>
      </c>
      <c r="D95" s="206" t="s">
        <v>198</v>
      </c>
      <c r="E95" s="207" t="s">
        <v>2349</v>
      </c>
      <c r="F95" s="208" t="s">
        <v>2350</v>
      </c>
      <c r="G95" s="209" t="s">
        <v>250</v>
      </c>
      <c r="H95" s="210">
        <v>7</v>
      </c>
      <c r="I95" s="211"/>
      <c r="J95" s="212">
        <f>ROUND(I95*H95,2)</f>
        <v>0</v>
      </c>
      <c r="K95" s="208" t="s">
        <v>21</v>
      </c>
      <c r="L95" s="62"/>
      <c r="M95" s="213" t="s">
        <v>21</v>
      </c>
      <c r="N95" s="214" t="s">
        <v>41</v>
      </c>
      <c r="O95" s="43"/>
      <c r="P95" s="215">
        <f>O95*H95</f>
        <v>0</v>
      </c>
      <c r="Q95" s="215">
        <v>0</v>
      </c>
      <c r="R95" s="215">
        <f>Q95*H95</f>
        <v>0</v>
      </c>
      <c r="S95" s="215">
        <v>0.225</v>
      </c>
      <c r="T95" s="216">
        <f>S95*H95</f>
        <v>1.575</v>
      </c>
      <c r="AR95" s="25" t="s">
        <v>203</v>
      </c>
      <c r="AT95" s="25" t="s">
        <v>198</v>
      </c>
      <c r="AU95" s="25" t="s">
        <v>79</v>
      </c>
      <c r="AY95" s="25" t="s">
        <v>195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77</v>
      </c>
      <c r="BK95" s="217">
        <f>ROUND(I95*H95,2)</f>
        <v>0</v>
      </c>
      <c r="BL95" s="25" t="s">
        <v>203</v>
      </c>
      <c r="BM95" s="25" t="s">
        <v>2351</v>
      </c>
    </row>
    <row r="96" spans="2:65" s="1" customFormat="1" ht="22.5" customHeight="1">
      <c r="B96" s="42"/>
      <c r="C96" s="206" t="s">
        <v>203</v>
      </c>
      <c r="D96" s="206" t="s">
        <v>198</v>
      </c>
      <c r="E96" s="207" t="s">
        <v>2352</v>
      </c>
      <c r="F96" s="208" t="s">
        <v>2353</v>
      </c>
      <c r="G96" s="209" t="s">
        <v>201</v>
      </c>
      <c r="H96" s="210">
        <v>7</v>
      </c>
      <c r="I96" s="211"/>
      <c r="J96" s="212">
        <f>ROUND(I96*H96,2)</f>
        <v>0</v>
      </c>
      <c r="K96" s="208" t="s">
        <v>21</v>
      </c>
      <c r="L96" s="62"/>
      <c r="M96" s="213" t="s">
        <v>21</v>
      </c>
      <c r="N96" s="214" t="s">
        <v>41</v>
      </c>
      <c r="O96" s="43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203</v>
      </c>
      <c r="AT96" s="25" t="s">
        <v>198</v>
      </c>
      <c r="AU96" s="25" t="s">
        <v>79</v>
      </c>
      <c r="AY96" s="25" t="s">
        <v>195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77</v>
      </c>
      <c r="BK96" s="217">
        <f>ROUND(I96*H96,2)</f>
        <v>0</v>
      </c>
      <c r="BL96" s="25" t="s">
        <v>203</v>
      </c>
      <c r="BM96" s="25" t="s">
        <v>2354</v>
      </c>
    </row>
    <row r="97" spans="2:51" s="13" customFormat="1" ht="13.5">
      <c r="B97" s="232"/>
      <c r="C97" s="233"/>
      <c r="D97" s="218" t="s">
        <v>207</v>
      </c>
      <c r="E97" s="234" t="s">
        <v>21</v>
      </c>
      <c r="F97" s="235" t="s">
        <v>2355</v>
      </c>
      <c r="G97" s="233"/>
      <c r="H97" s="236">
        <v>7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207</v>
      </c>
      <c r="AU97" s="242" t="s">
        <v>79</v>
      </c>
      <c r="AV97" s="13" t="s">
        <v>79</v>
      </c>
      <c r="AW97" s="13" t="s">
        <v>33</v>
      </c>
      <c r="AX97" s="13" t="s">
        <v>70</v>
      </c>
      <c r="AY97" s="242" t="s">
        <v>195</v>
      </c>
    </row>
    <row r="98" spans="2:51" s="14" customFormat="1" ht="13.5">
      <c r="B98" s="243"/>
      <c r="C98" s="244"/>
      <c r="D98" s="245" t="s">
        <v>207</v>
      </c>
      <c r="E98" s="246" t="s">
        <v>21</v>
      </c>
      <c r="F98" s="247" t="s">
        <v>211</v>
      </c>
      <c r="G98" s="244"/>
      <c r="H98" s="248">
        <v>7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AT98" s="254" t="s">
        <v>207</v>
      </c>
      <c r="AU98" s="254" t="s">
        <v>79</v>
      </c>
      <c r="AV98" s="14" t="s">
        <v>203</v>
      </c>
      <c r="AW98" s="14" t="s">
        <v>33</v>
      </c>
      <c r="AX98" s="14" t="s">
        <v>77</v>
      </c>
      <c r="AY98" s="254" t="s">
        <v>195</v>
      </c>
    </row>
    <row r="99" spans="2:65" s="1" customFormat="1" ht="22.5" customHeight="1">
      <c r="B99" s="42"/>
      <c r="C99" s="206" t="s">
        <v>232</v>
      </c>
      <c r="D99" s="206" t="s">
        <v>198</v>
      </c>
      <c r="E99" s="207" t="s">
        <v>2356</v>
      </c>
      <c r="F99" s="208" t="s">
        <v>2357</v>
      </c>
      <c r="G99" s="209" t="s">
        <v>201</v>
      </c>
      <c r="H99" s="210">
        <v>7</v>
      </c>
      <c r="I99" s="211"/>
      <c r="J99" s="212">
        <f>ROUND(I99*H99,2)</f>
        <v>0</v>
      </c>
      <c r="K99" s="208" t="s">
        <v>21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203</v>
      </c>
      <c r="AT99" s="25" t="s">
        <v>198</v>
      </c>
      <c r="AU99" s="25" t="s">
        <v>79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203</v>
      </c>
      <c r="BM99" s="25" t="s">
        <v>2358</v>
      </c>
    </row>
    <row r="100" spans="2:51" s="13" customFormat="1" ht="13.5">
      <c r="B100" s="232"/>
      <c r="C100" s="233"/>
      <c r="D100" s="218" t="s">
        <v>207</v>
      </c>
      <c r="E100" s="234" t="s">
        <v>21</v>
      </c>
      <c r="F100" s="235" t="s">
        <v>2359</v>
      </c>
      <c r="G100" s="233"/>
      <c r="H100" s="236">
        <v>7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207</v>
      </c>
      <c r="AU100" s="242" t="s">
        <v>79</v>
      </c>
      <c r="AV100" s="13" t="s">
        <v>79</v>
      </c>
      <c r="AW100" s="13" t="s">
        <v>33</v>
      </c>
      <c r="AX100" s="13" t="s">
        <v>70</v>
      </c>
      <c r="AY100" s="242" t="s">
        <v>195</v>
      </c>
    </row>
    <row r="101" spans="2:51" s="14" customFormat="1" ht="13.5">
      <c r="B101" s="243"/>
      <c r="C101" s="244"/>
      <c r="D101" s="245" t="s">
        <v>207</v>
      </c>
      <c r="E101" s="246" t="s">
        <v>21</v>
      </c>
      <c r="F101" s="247" t="s">
        <v>211</v>
      </c>
      <c r="G101" s="244"/>
      <c r="H101" s="248">
        <v>7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AT101" s="254" t="s">
        <v>207</v>
      </c>
      <c r="AU101" s="254" t="s">
        <v>79</v>
      </c>
      <c r="AV101" s="14" t="s">
        <v>203</v>
      </c>
      <c r="AW101" s="14" t="s">
        <v>33</v>
      </c>
      <c r="AX101" s="14" t="s">
        <v>77</v>
      </c>
      <c r="AY101" s="254" t="s">
        <v>195</v>
      </c>
    </row>
    <row r="102" spans="2:65" s="1" customFormat="1" ht="22.5" customHeight="1">
      <c r="B102" s="42"/>
      <c r="C102" s="206" t="s">
        <v>238</v>
      </c>
      <c r="D102" s="206" t="s">
        <v>198</v>
      </c>
      <c r="E102" s="207" t="s">
        <v>2360</v>
      </c>
      <c r="F102" s="208" t="s">
        <v>2361</v>
      </c>
      <c r="G102" s="209" t="s">
        <v>250</v>
      </c>
      <c r="H102" s="210">
        <v>14</v>
      </c>
      <c r="I102" s="211"/>
      <c r="J102" s="212">
        <f>ROUND(I102*H102,2)</f>
        <v>0</v>
      </c>
      <c r="K102" s="208" t="s">
        <v>21</v>
      </c>
      <c r="L102" s="62"/>
      <c r="M102" s="213" t="s">
        <v>21</v>
      </c>
      <c r="N102" s="214" t="s">
        <v>41</v>
      </c>
      <c r="O102" s="43"/>
      <c r="P102" s="215">
        <f>O102*H102</f>
        <v>0</v>
      </c>
      <c r="Q102" s="215">
        <v>0.00084</v>
      </c>
      <c r="R102" s="215">
        <f>Q102*H102</f>
        <v>0.01176</v>
      </c>
      <c r="S102" s="215">
        <v>0</v>
      </c>
      <c r="T102" s="216">
        <f>S102*H102</f>
        <v>0</v>
      </c>
      <c r="AR102" s="25" t="s">
        <v>203</v>
      </c>
      <c r="AT102" s="25" t="s">
        <v>198</v>
      </c>
      <c r="AU102" s="25" t="s">
        <v>79</v>
      </c>
      <c r="AY102" s="25" t="s">
        <v>195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5" t="s">
        <v>77</v>
      </c>
      <c r="BK102" s="217">
        <f>ROUND(I102*H102,2)</f>
        <v>0</v>
      </c>
      <c r="BL102" s="25" t="s">
        <v>203</v>
      </c>
      <c r="BM102" s="25" t="s">
        <v>2362</v>
      </c>
    </row>
    <row r="103" spans="2:51" s="13" customFormat="1" ht="13.5">
      <c r="B103" s="232"/>
      <c r="C103" s="233"/>
      <c r="D103" s="218" t="s">
        <v>207</v>
      </c>
      <c r="E103" s="234" t="s">
        <v>21</v>
      </c>
      <c r="F103" s="235" t="s">
        <v>2363</v>
      </c>
      <c r="G103" s="233"/>
      <c r="H103" s="236">
        <v>14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207</v>
      </c>
      <c r="AU103" s="242" t="s">
        <v>79</v>
      </c>
      <c r="AV103" s="13" t="s">
        <v>79</v>
      </c>
      <c r="AW103" s="13" t="s">
        <v>33</v>
      </c>
      <c r="AX103" s="13" t="s">
        <v>70</v>
      </c>
      <c r="AY103" s="242" t="s">
        <v>195</v>
      </c>
    </row>
    <row r="104" spans="2:51" s="14" customFormat="1" ht="13.5">
      <c r="B104" s="243"/>
      <c r="C104" s="244"/>
      <c r="D104" s="245" t="s">
        <v>207</v>
      </c>
      <c r="E104" s="246" t="s">
        <v>21</v>
      </c>
      <c r="F104" s="247" t="s">
        <v>211</v>
      </c>
      <c r="G104" s="244"/>
      <c r="H104" s="248">
        <v>14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207</v>
      </c>
      <c r="AU104" s="254" t="s">
        <v>79</v>
      </c>
      <c r="AV104" s="14" t="s">
        <v>203</v>
      </c>
      <c r="AW104" s="14" t="s">
        <v>33</v>
      </c>
      <c r="AX104" s="14" t="s">
        <v>77</v>
      </c>
      <c r="AY104" s="254" t="s">
        <v>195</v>
      </c>
    </row>
    <row r="105" spans="2:65" s="1" customFormat="1" ht="22.5" customHeight="1">
      <c r="B105" s="42"/>
      <c r="C105" s="206" t="s">
        <v>244</v>
      </c>
      <c r="D105" s="206" t="s">
        <v>198</v>
      </c>
      <c r="E105" s="207" t="s">
        <v>2364</v>
      </c>
      <c r="F105" s="208" t="s">
        <v>2365</v>
      </c>
      <c r="G105" s="209" t="s">
        <v>250</v>
      </c>
      <c r="H105" s="210">
        <v>14</v>
      </c>
      <c r="I105" s="211"/>
      <c r="J105" s="212">
        <f>ROUND(I105*H105,2)</f>
        <v>0</v>
      </c>
      <c r="K105" s="208" t="s">
        <v>21</v>
      </c>
      <c r="L105" s="62"/>
      <c r="M105" s="213" t="s">
        <v>21</v>
      </c>
      <c r="N105" s="214" t="s">
        <v>41</v>
      </c>
      <c r="O105" s="43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203</v>
      </c>
      <c r="AT105" s="25" t="s">
        <v>198</v>
      </c>
      <c r="AU105" s="25" t="s">
        <v>79</v>
      </c>
      <c r="AY105" s="25" t="s">
        <v>195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77</v>
      </c>
      <c r="BK105" s="217">
        <f>ROUND(I105*H105,2)</f>
        <v>0</v>
      </c>
      <c r="BL105" s="25" t="s">
        <v>203</v>
      </c>
      <c r="BM105" s="25" t="s">
        <v>2366</v>
      </c>
    </row>
    <row r="106" spans="2:65" s="1" customFormat="1" ht="22.5" customHeight="1">
      <c r="B106" s="42"/>
      <c r="C106" s="206" t="s">
        <v>236</v>
      </c>
      <c r="D106" s="206" t="s">
        <v>198</v>
      </c>
      <c r="E106" s="207" t="s">
        <v>2367</v>
      </c>
      <c r="F106" s="208" t="s">
        <v>2368</v>
      </c>
      <c r="G106" s="209" t="s">
        <v>201</v>
      </c>
      <c r="H106" s="210">
        <v>7</v>
      </c>
      <c r="I106" s="211"/>
      <c r="J106" s="212">
        <f>ROUND(I106*H106,2)</f>
        <v>0</v>
      </c>
      <c r="K106" s="208" t="s">
        <v>21</v>
      </c>
      <c r="L106" s="62"/>
      <c r="M106" s="213" t="s">
        <v>21</v>
      </c>
      <c r="N106" s="214" t="s">
        <v>41</v>
      </c>
      <c r="O106" s="43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203</v>
      </c>
      <c r="AT106" s="25" t="s">
        <v>198</v>
      </c>
      <c r="AU106" s="25" t="s">
        <v>79</v>
      </c>
      <c r="AY106" s="25" t="s">
        <v>195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77</v>
      </c>
      <c r="BK106" s="217">
        <f>ROUND(I106*H106,2)</f>
        <v>0</v>
      </c>
      <c r="BL106" s="25" t="s">
        <v>203</v>
      </c>
      <c r="BM106" s="25" t="s">
        <v>2369</v>
      </c>
    </row>
    <row r="107" spans="2:51" s="13" customFormat="1" ht="13.5">
      <c r="B107" s="232"/>
      <c r="C107" s="233"/>
      <c r="D107" s="218" t="s">
        <v>207</v>
      </c>
      <c r="E107" s="234" t="s">
        <v>21</v>
      </c>
      <c r="F107" s="235" t="s">
        <v>2370</v>
      </c>
      <c r="G107" s="233"/>
      <c r="H107" s="236">
        <v>7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207</v>
      </c>
      <c r="AU107" s="242" t="s">
        <v>79</v>
      </c>
      <c r="AV107" s="13" t="s">
        <v>79</v>
      </c>
      <c r="AW107" s="13" t="s">
        <v>33</v>
      </c>
      <c r="AX107" s="13" t="s">
        <v>70</v>
      </c>
      <c r="AY107" s="242" t="s">
        <v>195</v>
      </c>
    </row>
    <row r="108" spans="2:51" s="14" customFormat="1" ht="13.5">
      <c r="B108" s="243"/>
      <c r="C108" s="244"/>
      <c r="D108" s="245" t="s">
        <v>207</v>
      </c>
      <c r="E108" s="246" t="s">
        <v>21</v>
      </c>
      <c r="F108" s="247" t="s">
        <v>211</v>
      </c>
      <c r="G108" s="244"/>
      <c r="H108" s="248">
        <v>7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207</v>
      </c>
      <c r="AU108" s="254" t="s">
        <v>79</v>
      </c>
      <c r="AV108" s="14" t="s">
        <v>203</v>
      </c>
      <c r="AW108" s="14" t="s">
        <v>33</v>
      </c>
      <c r="AX108" s="14" t="s">
        <v>77</v>
      </c>
      <c r="AY108" s="254" t="s">
        <v>195</v>
      </c>
    </row>
    <row r="109" spans="2:65" s="1" customFormat="1" ht="22.5" customHeight="1">
      <c r="B109" s="42"/>
      <c r="C109" s="206" t="s">
        <v>256</v>
      </c>
      <c r="D109" s="206" t="s">
        <v>198</v>
      </c>
      <c r="E109" s="207" t="s">
        <v>1962</v>
      </c>
      <c r="F109" s="208" t="s">
        <v>1963</v>
      </c>
      <c r="G109" s="209" t="s">
        <v>201</v>
      </c>
      <c r="H109" s="210">
        <v>0.7</v>
      </c>
      <c r="I109" s="211"/>
      <c r="J109" s="212">
        <f>ROUND(I109*H109,2)</f>
        <v>0</v>
      </c>
      <c r="K109" s="208" t="s">
        <v>21</v>
      </c>
      <c r="L109" s="62"/>
      <c r="M109" s="213" t="s">
        <v>21</v>
      </c>
      <c r="N109" s="214" t="s">
        <v>41</v>
      </c>
      <c r="O109" s="43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203</v>
      </c>
      <c r="AT109" s="25" t="s">
        <v>198</v>
      </c>
      <c r="AU109" s="25" t="s">
        <v>79</v>
      </c>
      <c r="AY109" s="25" t="s">
        <v>195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77</v>
      </c>
      <c r="BK109" s="217">
        <f>ROUND(I109*H109,2)</f>
        <v>0</v>
      </c>
      <c r="BL109" s="25" t="s">
        <v>203</v>
      </c>
      <c r="BM109" s="25" t="s">
        <v>2371</v>
      </c>
    </row>
    <row r="110" spans="2:51" s="13" customFormat="1" ht="13.5">
      <c r="B110" s="232"/>
      <c r="C110" s="233"/>
      <c r="D110" s="218" t="s">
        <v>207</v>
      </c>
      <c r="E110" s="234" t="s">
        <v>21</v>
      </c>
      <c r="F110" s="235" t="s">
        <v>2372</v>
      </c>
      <c r="G110" s="233"/>
      <c r="H110" s="236">
        <v>0.7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207</v>
      </c>
      <c r="AU110" s="242" t="s">
        <v>79</v>
      </c>
      <c r="AV110" s="13" t="s">
        <v>79</v>
      </c>
      <c r="AW110" s="13" t="s">
        <v>33</v>
      </c>
      <c r="AX110" s="13" t="s">
        <v>77</v>
      </c>
      <c r="AY110" s="242" t="s">
        <v>195</v>
      </c>
    </row>
    <row r="111" spans="2:51" s="13" customFormat="1" ht="13.5">
      <c r="B111" s="232"/>
      <c r="C111" s="233"/>
      <c r="D111" s="218" t="s">
        <v>207</v>
      </c>
      <c r="E111" s="234" t="s">
        <v>21</v>
      </c>
      <c r="F111" s="235" t="s">
        <v>2373</v>
      </c>
      <c r="G111" s="233"/>
      <c r="H111" s="236">
        <v>3.08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207</v>
      </c>
      <c r="AU111" s="242" t="s">
        <v>79</v>
      </c>
      <c r="AV111" s="13" t="s">
        <v>79</v>
      </c>
      <c r="AW111" s="13" t="s">
        <v>33</v>
      </c>
      <c r="AX111" s="13" t="s">
        <v>70</v>
      </c>
      <c r="AY111" s="242" t="s">
        <v>195</v>
      </c>
    </row>
    <row r="112" spans="2:51" s="13" customFormat="1" ht="13.5">
      <c r="B112" s="232"/>
      <c r="C112" s="233"/>
      <c r="D112" s="218" t="s">
        <v>207</v>
      </c>
      <c r="E112" s="234" t="s">
        <v>21</v>
      </c>
      <c r="F112" s="235" t="s">
        <v>2374</v>
      </c>
      <c r="G112" s="233"/>
      <c r="H112" s="236">
        <v>0.14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207</v>
      </c>
      <c r="AU112" s="242" t="s">
        <v>79</v>
      </c>
      <c r="AV112" s="13" t="s">
        <v>79</v>
      </c>
      <c r="AW112" s="13" t="s">
        <v>33</v>
      </c>
      <c r="AX112" s="13" t="s">
        <v>70</v>
      </c>
      <c r="AY112" s="242" t="s">
        <v>195</v>
      </c>
    </row>
    <row r="113" spans="2:51" s="14" customFormat="1" ht="13.5">
      <c r="B113" s="243"/>
      <c r="C113" s="244"/>
      <c r="D113" s="245" t="s">
        <v>207</v>
      </c>
      <c r="E113" s="246" t="s">
        <v>21</v>
      </c>
      <c r="F113" s="247" t="s">
        <v>211</v>
      </c>
      <c r="G113" s="244"/>
      <c r="H113" s="248">
        <v>3.92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AT113" s="254" t="s">
        <v>207</v>
      </c>
      <c r="AU113" s="254" t="s">
        <v>79</v>
      </c>
      <c r="AV113" s="14" t="s">
        <v>203</v>
      </c>
      <c r="AW113" s="14" t="s">
        <v>33</v>
      </c>
      <c r="AX113" s="14" t="s">
        <v>70</v>
      </c>
      <c r="AY113" s="254" t="s">
        <v>195</v>
      </c>
    </row>
    <row r="114" spans="2:65" s="1" customFormat="1" ht="22.5" customHeight="1">
      <c r="B114" s="42"/>
      <c r="C114" s="206" t="s">
        <v>261</v>
      </c>
      <c r="D114" s="206" t="s">
        <v>198</v>
      </c>
      <c r="E114" s="207" t="s">
        <v>1975</v>
      </c>
      <c r="F114" s="208" t="s">
        <v>1976</v>
      </c>
      <c r="G114" s="209" t="s">
        <v>201</v>
      </c>
      <c r="H114" s="210">
        <v>0.7</v>
      </c>
      <c r="I114" s="211"/>
      <c r="J114" s="212">
        <f>ROUND(I114*H114,2)</f>
        <v>0</v>
      </c>
      <c r="K114" s="208" t="s">
        <v>21</v>
      </c>
      <c r="L114" s="62"/>
      <c r="M114" s="213" t="s">
        <v>21</v>
      </c>
      <c r="N114" s="214" t="s">
        <v>41</v>
      </c>
      <c r="O114" s="43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AR114" s="25" t="s">
        <v>77</v>
      </c>
      <c r="AT114" s="25" t="s">
        <v>198</v>
      </c>
      <c r="AU114" s="25" t="s">
        <v>79</v>
      </c>
      <c r="AY114" s="25" t="s">
        <v>195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5" t="s">
        <v>77</v>
      </c>
      <c r="BK114" s="217">
        <f>ROUND(I114*H114,2)</f>
        <v>0</v>
      </c>
      <c r="BL114" s="25" t="s">
        <v>77</v>
      </c>
      <c r="BM114" s="25" t="s">
        <v>2375</v>
      </c>
    </row>
    <row r="115" spans="2:65" s="1" customFormat="1" ht="22.5" customHeight="1">
      <c r="B115" s="42"/>
      <c r="C115" s="206" t="s">
        <v>266</v>
      </c>
      <c r="D115" s="206" t="s">
        <v>198</v>
      </c>
      <c r="E115" s="207" t="s">
        <v>1978</v>
      </c>
      <c r="F115" s="208" t="s">
        <v>1979</v>
      </c>
      <c r="G115" s="209" t="s">
        <v>223</v>
      </c>
      <c r="H115" s="210">
        <v>1.26</v>
      </c>
      <c r="I115" s="211"/>
      <c r="J115" s="212">
        <f>ROUND(I115*H115,2)</f>
        <v>0</v>
      </c>
      <c r="K115" s="208" t="s">
        <v>21</v>
      </c>
      <c r="L115" s="62"/>
      <c r="M115" s="213" t="s">
        <v>21</v>
      </c>
      <c r="N115" s="214" t="s">
        <v>41</v>
      </c>
      <c r="O115" s="43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203</v>
      </c>
      <c r="AT115" s="25" t="s">
        <v>198</v>
      </c>
      <c r="AU115" s="25" t="s">
        <v>79</v>
      </c>
      <c r="AY115" s="25" t="s">
        <v>195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77</v>
      </c>
      <c r="BK115" s="217">
        <f>ROUND(I115*H115,2)</f>
        <v>0</v>
      </c>
      <c r="BL115" s="25" t="s">
        <v>203</v>
      </c>
      <c r="BM115" s="25" t="s">
        <v>2376</v>
      </c>
    </row>
    <row r="116" spans="2:65" s="1" customFormat="1" ht="22.5" customHeight="1">
      <c r="B116" s="42"/>
      <c r="C116" s="206" t="s">
        <v>274</v>
      </c>
      <c r="D116" s="206" t="s">
        <v>198</v>
      </c>
      <c r="E116" s="207" t="s">
        <v>1983</v>
      </c>
      <c r="F116" s="208" t="s">
        <v>1984</v>
      </c>
      <c r="G116" s="209" t="s">
        <v>201</v>
      </c>
      <c r="H116" s="210">
        <v>6.3</v>
      </c>
      <c r="I116" s="211"/>
      <c r="J116" s="212">
        <f>ROUND(I116*H116,2)</f>
        <v>0</v>
      </c>
      <c r="K116" s="208" t="s">
        <v>21</v>
      </c>
      <c r="L116" s="62"/>
      <c r="M116" s="213" t="s">
        <v>21</v>
      </c>
      <c r="N116" s="214" t="s">
        <v>41</v>
      </c>
      <c r="O116" s="43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77</v>
      </c>
      <c r="AT116" s="25" t="s">
        <v>198</v>
      </c>
      <c r="AU116" s="25" t="s">
        <v>79</v>
      </c>
      <c r="AY116" s="25" t="s">
        <v>195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77</v>
      </c>
      <c r="BK116" s="217">
        <f>ROUND(I116*H116,2)</f>
        <v>0</v>
      </c>
      <c r="BL116" s="25" t="s">
        <v>77</v>
      </c>
      <c r="BM116" s="25" t="s">
        <v>2377</v>
      </c>
    </row>
    <row r="117" spans="2:51" s="13" customFormat="1" ht="13.5">
      <c r="B117" s="232"/>
      <c r="C117" s="233"/>
      <c r="D117" s="218" t="s">
        <v>207</v>
      </c>
      <c r="E117" s="234" t="s">
        <v>21</v>
      </c>
      <c r="F117" s="235" t="s">
        <v>2378</v>
      </c>
      <c r="G117" s="233"/>
      <c r="H117" s="236">
        <v>7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207</v>
      </c>
      <c r="AU117" s="242" t="s">
        <v>79</v>
      </c>
      <c r="AV117" s="13" t="s">
        <v>79</v>
      </c>
      <c r="AW117" s="13" t="s">
        <v>33</v>
      </c>
      <c r="AX117" s="13" t="s">
        <v>70</v>
      </c>
      <c r="AY117" s="242" t="s">
        <v>195</v>
      </c>
    </row>
    <row r="118" spans="2:51" s="13" customFormat="1" ht="13.5">
      <c r="B118" s="232"/>
      <c r="C118" s="233"/>
      <c r="D118" s="218" t="s">
        <v>207</v>
      </c>
      <c r="E118" s="234" t="s">
        <v>21</v>
      </c>
      <c r="F118" s="235" t="s">
        <v>2379</v>
      </c>
      <c r="G118" s="233"/>
      <c r="H118" s="236">
        <v>-0.7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207</v>
      </c>
      <c r="AU118" s="242" t="s">
        <v>79</v>
      </c>
      <c r="AV118" s="13" t="s">
        <v>79</v>
      </c>
      <c r="AW118" s="13" t="s">
        <v>33</v>
      </c>
      <c r="AX118" s="13" t="s">
        <v>70</v>
      </c>
      <c r="AY118" s="242" t="s">
        <v>195</v>
      </c>
    </row>
    <row r="119" spans="2:51" s="14" customFormat="1" ht="13.5">
      <c r="B119" s="243"/>
      <c r="C119" s="244"/>
      <c r="D119" s="245" t="s">
        <v>207</v>
      </c>
      <c r="E119" s="246" t="s">
        <v>21</v>
      </c>
      <c r="F119" s="247" t="s">
        <v>2380</v>
      </c>
      <c r="G119" s="244"/>
      <c r="H119" s="248">
        <v>6.3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207</v>
      </c>
      <c r="AU119" s="254" t="s">
        <v>79</v>
      </c>
      <c r="AV119" s="14" t="s">
        <v>203</v>
      </c>
      <c r="AW119" s="14" t="s">
        <v>33</v>
      </c>
      <c r="AX119" s="14" t="s">
        <v>77</v>
      </c>
      <c r="AY119" s="254" t="s">
        <v>195</v>
      </c>
    </row>
    <row r="120" spans="2:65" s="1" customFormat="1" ht="31.5" customHeight="1">
      <c r="B120" s="42"/>
      <c r="C120" s="206" t="s">
        <v>283</v>
      </c>
      <c r="D120" s="206" t="s">
        <v>198</v>
      </c>
      <c r="E120" s="207" t="s">
        <v>2381</v>
      </c>
      <c r="F120" s="208" t="s">
        <v>2382</v>
      </c>
      <c r="G120" s="209" t="s">
        <v>201</v>
      </c>
      <c r="H120" s="210">
        <v>3.08</v>
      </c>
      <c r="I120" s="211"/>
      <c r="J120" s="212">
        <f>ROUND(I120*H120,2)</f>
        <v>0</v>
      </c>
      <c r="K120" s="208" t="s">
        <v>21</v>
      </c>
      <c r="L120" s="62"/>
      <c r="M120" s="213" t="s">
        <v>21</v>
      </c>
      <c r="N120" s="214" t="s">
        <v>41</v>
      </c>
      <c r="O120" s="43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77</v>
      </c>
      <c r="AT120" s="25" t="s">
        <v>198</v>
      </c>
      <c r="AU120" s="25" t="s">
        <v>79</v>
      </c>
      <c r="AY120" s="25" t="s">
        <v>195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77</v>
      </c>
      <c r="BK120" s="217">
        <f>ROUND(I120*H120,2)</f>
        <v>0</v>
      </c>
      <c r="BL120" s="25" t="s">
        <v>77</v>
      </c>
      <c r="BM120" s="25" t="s">
        <v>2383</v>
      </c>
    </row>
    <row r="121" spans="2:51" s="13" customFormat="1" ht="13.5">
      <c r="B121" s="232"/>
      <c r="C121" s="233"/>
      <c r="D121" s="218" t="s">
        <v>207</v>
      </c>
      <c r="E121" s="234" t="s">
        <v>21</v>
      </c>
      <c r="F121" s="235" t="s">
        <v>2384</v>
      </c>
      <c r="G121" s="233"/>
      <c r="H121" s="236">
        <v>3.08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207</v>
      </c>
      <c r="AU121" s="242" t="s">
        <v>79</v>
      </c>
      <c r="AV121" s="13" t="s">
        <v>79</v>
      </c>
      <c r="AW121" s="13" t="s">
        <v>33</v>
      </c>
      <c r="AX121" s="13" t="s">
        <v>70</v>
      </c>
      <c r="AY121" s="242" t="s">
        <v>195</v>
      </c>
    </row>
    <row r="122" spans="2:51" s="14" customFormat="1" ht="13.5">
      <c r="B122" s="243"/>
      <c r="C122" s="244"/>
      <c r="D122" s="245" t="s">
        <v>207</v>
      </c>
      <c r="E122" s="246" t="s">
        <v>21</v>
      </c>
      <c r="F122" s="247" t="s">
        <v>211</v>
      </c>
      <c r="G122" s="244"/>
      <c r="H122" s="248">
        <v>3.08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207</v>
      </c>
      <c r="AU122" s="254" t="s">
        <v>79</v>
      </c>
      <c r="AV122" s="14" t="s">
        <v>203</v>
      </c>
      <c r="AW122" s="14" t="s">
        <v>33</v>
      </c>
      <c r="AX122" s="14" t="s">
        <v>77</v>
      </c>
      <c r="AY122" s="254" t="s">
        <v>195</v>
      </c>
    </row>
    <row r="123" spans="2:65" s="1" customFormat="1" ht="22.5" customHeight="1">
      <c r="B123" s="42"/>
      <c r="C123" s="260" t="s">
        <v>289</v>
      </c>
      <c r="D123" s="260" t="s">
        <v>233</v>
      </c>
      <c r="E123" s="261" t="s">
        <v>2385</v>
      </c>
      <c r="F123" s="262" t="s">
        <v>2386</v>
      </c>
      <c r="G123" s="263" t="s">
        <v>223</v>
      </c>
      <c r="H123" s="264">
        <v>5.821</v>
      </c>
      <c r="I123" s="265"/>
      <c r="J123" s="266">
        <f>ROUND(I123*H123,2)</f>
        <v>0</v>
      </c>
      <c r="K123" s="262" t="s">
        <v>21</v>
      </c>
      <c r="L123" s="267"/>
      <c r="M123" s="268" t="s">
        <v>21</v>
      </c>
      <c r="N123" s="269" t="s">
        <v>41</v>
      </c>
      <c r="O123" s="43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79</v>
      </c>
      <c r="AT123" s="25" t="s">
        <v>233</v>
      </c>
      <c r="AU123" s="25" t="s">
        <v>79</v>
      </c>
      <c r="AY123" s="25" t="s">
        <v>195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77</v>
      </c>
      <c r="BK123" s="217">
        <f>ROUND(I123*H123,2)</f>
        <v>0</v>
      </c>
      <c r="BL123" s="25" t="s">
        <v>77</v>
      </c>
      <c r="BM123" s="25" t="s">
        <v>2387</v>
      </c>
    </row>
    <row r="124" spans="2:51" s="13" customFormat="1" ht="13.5">
      <c r="B124" s="232"/>
      <c r="C124" s="233"/>
      <c r="D124" s="218" t="s">
        <v>207</v>
      </c>
      <c r="E124" s="234" t="s">
        <v>21</v>
      </c>
      <c r="F124" s="235" t="s">
        <v>2388</v>
      </c>
      <c r="G124" s="233"/>
      <c r="H124" s="236">
        <v>5.821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207</v>
      </c>
      <c r="AU124" s="242" t="s">
        <v>79</v>
      </c>
      <c r="AV124" s="13" t="s">
        <v>79</v>
      </c>
      <c r="AW124" s="13" t="s">
        <v>33</v>
      </c>
      <c r="AX124" s="13" t="s">
        <v>77</v>
      </c>
      <c r="AY124" s="242" t="s">
        <v>195</v>
      </c>
    </row>
    <row r="125" spans="2:63" s="11" customFormat="1" ht="29.85" customHeight="1">
      <c r="B125" s="189"/>
      <c r="C125" s="190"/>
      <c r="D125" s="203" t="s">
        <v>69</v>
      </c>
      <c r="E125" s="204" t="s">
        <v>203</v>
      </c>
      <c r="F125" s="204" t="s">
        <v>2389</v>
      </c>
      <c r="G125" s="190"/>
      <c r="H125" s="190"/>
      <c r="I125" s="193"/>
      <c r="J125" s="205">
        <f>BK125</f>
        <v>0</v>
      </c>
      <c r="K125" s="190"/>
      <c r="L125" s="195"/>
      <c r="M125" s="196"/>
      <c r="N125" s="197"/>
      <c r="O125" s="197"/>
      <c r="P125" s="198">
        <f>SUM(P126:P128)</f>
        <v>0</v>
      </c>
      <c r="Q125" s="197"/>
      <c r="R125" s="198">
        <f>SUM(R126:R128)</f>
        <v>1.323539</v>
      </c>
      <c r="S125" s="197"/>
      <c r="T125" s="199">
        <f>SUM(T126:T128)</f>
        <v>0</v>
      </c>
      <c r="AR125" s="200" t="s">
        <v>77</v>
      </c>
      <c r="AT125" s="201" t="s">
        <v>69</v>
      </c>
      <c r="AU125" s="201" t="s">
        <v>77</v>
      </c>
      <c r="AY125" s="200" t="s">
        <v>195</v>
      </c>
      <c r="BK125" s="202">
        <f>SUM(BK126:BK128)</f>
        <v>0</v>
      </c>
    </row>
    <row r="126" spans="2:65" s="1" customFormat="1" ht="22.5" customHeight="1">
      <c r="B126" s="42"/>
      <c r="C126" s="206" t="s">
        <v>10</v>
      </c>
      <c r="D126" s="206" t="s">
        <v>198</v>
      </c>
      <c r="E126" s="207" t="s">
        <v>2390</v>
      </c>
      <c r="F126" s="208" t="s">
        <v>2391</v>
      </c>
      <c r="G126" s="209" t="s">
        <v>201</v>
      </c>
      <c r="H126" s="210">
        <v>0.7</v>
      </c>
      <c r="I126" s="211"/>
      <c r="J126" s="212">
        <f>ROUND(I126*H126,2)</f>
        <v>0</v>
      </c>
      <c r="K126" s="208" t="s">
        <v>21</v>
      </c>
      <c r="L126" s="62"/>
      <c r="M126" s="213" t="s">
        <v>21</v>
      </c>
      <c r="N126" s="214" t="s">
        <v>41</v>
      </c>
      <c r="O126" s="43"/>
      <c r="P126" s="215">
        <f>O126*H126</f>
        <v>0</v>
      </c>
      <c r="Q126" s="215">
        <v>1.89077</v>
      </c>
      <c r="R126" s="215">
        <f>Q126*H126</f>
        <v>1.323539</v>
      </c>
      <c r="S126" s="215">
        <v>0</v>
      </c>
      <c r="T126" s="216">
        <f>S126*H126</f>
        <v>0</v>
      </c>
      <c r="AR126" s="25" t="s">
        <v>203</v>
      </c>
      <c r="AT126" s="25" t="s">
        <v>198</v>
      </c>
      <c r="AU126" s="25" t="s">
        <v>79</v>
      </c>
      <c r="AY126" s="25" t="s">
        <v>195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25" t="s">
        <v>77</v>
      </c>
      <c r="BK126" s="217">
        <f>ROUND(I126*H126,2)</f>
        <v>0</v>
      </c>
      <c r="BL126" s="25" t="s">
        <v>203</v>
      </c>
      <c r="BM126" s="25" t="s">
        <v>2392</v>
      </c>
    </row>
    <row r="127" spans="2:51" s="13" customFormat="1" ht="13.5">
      <c r="B127" s="232"/>
      <c r="C127" s="233"/>
      <c r="D127" s="218" t="s">
        <v>207</v>
      </c>
      <c r="E127" s="234" t="s">
        <v>21</v>
      </c>
      <c r="F127" s="235" t="s">
        <v>2393</v>
      </c>
      <c r="G127" s="233"/>
      <c r="H127" s="236">
        <v>0.7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207</v>
      </c>
      <c r="AU127" s="242" t="s">
        <v>79</v>
      </c>
      <c r="AV127" s="13" t="s">
        <v>79</v>
      </c>
      <c r="AW127" s="13" t="s">
        <v>33</v>
      </c>
      <c r="AX127" s="13" t="s">
        <v>70</v>
      </c>
      <c r="AY127" s="242" t="s">
        <v>195</v>
      </c>
    </row>
    <row r="128" spans="2:51" s="14" customFormat="1" ht="13.5">
      <c r="B128" s="243"/>
      <c r="C128" s="244"/>
      <c r="D128" s="218" t="s">
        <v>207</v>
      </c>
      <c r="E128" s="270" t="s">
        <v>21</v>
      </c>
      <c r="F128" s="271" t="s">
        <v>211</v>
      </c>
      <c r="G128" s="244"/>
      <c r="H128" s="272">
        <v>0.7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207</v>
      </c>
      <c r="AU128" s="254" t="s">
        <v>79</v>
      </c>
      <c r="AV128" s="14" t="s">
        <v>203</v>
      </c>
      <c r="AW128" s="14" t="s">
        <v>33</v>
      </c>
      <c r="AX128" s="14" t="s">
        <v>77</v>
      </c>
      <c r="AY128" s="254" t="s">
        <v>195</v>
      </c>
    </row>
    <row r="129" spans="2:63" s="11" customFormat="1" ht="29.85" customHeight="1">
      <c r="B129" s="189"/>
      <c r="C129" s="190"/>
      <c r="D129" s="203" t="s">
        <v>69</v>
      </c>
      <c r="E129" s="204" t="s">
        <v>232</v>
      </c>
      <c r="F129" s="204" t="s">
        <v>2394</v>
      </c>
      <c r="G129" s="190"/>
      <c r="H129" s="190"/>
      <c r="I129" s="193"/>
      <c r="J129" s="205">
        <f>BK129</f>
        <v>0</v>
      </c>
      <c r="K129" s="190"/>
      <c r="L129" s="195"/>
      <c r="M129" s="196"/>
      <c r="N129" s="197"/>
      <c r="O129" s="197"/>
      <c r="P129" s="198">
        <f>SUM(P130:P138)</f>
        <v>0</v>
      </c>
      <c r="Q129" s="197"/>
      <c r="R129" s="198">
        <f>SUM(R130:R138)</f>
        <v>6.2383999999999995</v>
      </c>
      <c r="S129" s="197"/>
      <c r="T129" s="199">
        <f>SUM(T130:T138)</f>
        <v>0</v>
      </c>
      <c r="AR129" s="200" t="s">
        <v>77</v>
      </c>
      <c r="AT129" s="201" t="s">
        <v>69</v>
      </c>
      <c r="AU129" s="201" t="s">
        <v>77</v>
      </c>
      <c r="AY129" s="200" t="s">
        <v>195</v>
      </c>
      <c r="BK129" s="202">
        <f>SUM(BK130:BK138)</f>
        <v>0</v>
      </c>
    </row>
    <row r="130" spans="2:65" s="1" customFormat="1" ht="22.5" customHeight="1">
      <c r="B130" s="42"/>
      <c r="C130" s="206" t="s">
        <v>301</v>
      </c>
      <c r="D130" s="206" t="s">
        <v>198</v>
      </c>
      <c r="E130" s="207" t="s">
        <v>2395</v>
      </c>
      <c r="F130" s="208" t="s">
        <v>2396</v>
      </c>
      <c r="G130" s="209" t="s">
        <v>223</v>
      </c>
      <c r="H130" s="210">
        <v>2.38</v>
      </c>
      <c r="I130" s="211"/>
      <c r="J130" s="212">
        <f>ROUND(I130*H130,2)</f>
        <v>0</v>
      </c>
      <c r="K130" s="208" t="s">
        <v>21</v>
      </c>
      <c r="L130" s="62"/>
      <c r="M130" s="213" t="s">
        <v>21</v>
      </c>
      <c r="N130" s="214" t="s">
        <v>41</v>
      </c>
      <c r="O130" s="43"/>
      <c r="P130" s="215">
        <f>O130*H130</f>
        <v>0</v>
      </c>
      <c r="Q130" s="215">
        <v>1.01</v>
      </c>
      <c r="R130" s="215">
        <f>Q130*H130</f>
        <v>2.4038</v>
      </c>
      <c r="S130" s="215">
        <v>0</v>
      </c>
      <c r="T130" s="216">
        <f>S130*H130</f>
        <v>0</v>
      </c>
      <c r="AR130" s="25" t="s">
        <v>203</v>
      </c>
      <c r="AT130" s="25" t="s">
        <v>198</v>
      </c>
      <c r="AU130" s="25" t="s">
        <v>79</v>
      </c>
      <c r="AY130" s="25" t="s">
        <v>195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77</v>
      </c>
      <c r="BK130" s="217">
        <f>ROUND(I130*H130,2)</f>
        <v>0</v>
      </c>
      <c r="BL130" s="25" t="s">
        <v>203</v>
      </c>
      <c r="BM130" s="25" t="s">
        <v>2397</v>
      </c>
    </row>
    <row r="131" spans="2:51" s="13" customFormat="1" ht="13.5">
      <c r="B131" s="232"/>
      <c r="C131" s="233"/>
      <c r="D131" s="218" t="s">
        <v>207</v>
      </c>
      <c r="E131" s="234" t="s">
        <v>21</v>
      </c>
      <c r="F131" s="235" t="s">
        <v>2398</v>
      </c>
      <c r="G131" s="233"/>
      <c r="H131" s="236">
        <v>2.38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207</v>
      </c>
      <c r="AU131" s="242" t="s">
        <v>79</v>
      </c>
      <c r="AV131" s="13" t="s">
        <v>79</v>
      </c>
      <c r="AW131" s="13" t="s">
        <v>33</v>
      </c>
      <c r="AX131" s="13" t="s">
        <v>70</v>
      </c>
      <c r="AY131" s="242" t="s">
        <v>195</v>
      </c>
    </row>
    <row r="132" spans="2:51" s="14" customFormat="1" ht="13.5">
      <c r="B132" s="243"/>
      <c r="C132" s="244"/>
      <c r="D132" s="245" t="s">
        <v>207</v>
      </c>
      <c r="E132" s="246" t="s">
        <v>21</v>
      </c>
      <c r="F132" s="247" t="s">
        <v>211</v>
      </c>
      <c r="G132" s="244"/>
      <c r="H132" s="248">
        <v>2.38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207</v>
      </c>
      <c r="AU132" s="254" t="s">
        <v>79</v>
      </c>
      <c r="AV132" s="14" t="s">
        <v>203</v>
      </c>
      <c r="AW132" s="14" t="s">
        <v>33</v>
      </c>
      <c r="AX132" s="14" t="s">
        <v>77</v>
      </c>
      <c r="AY132" s="254" t="s">
        <v>195</v>
      </c>
    </row>
    <row r="133" spans="2:65" s="1" customFormat="1" ht="22.5" customHeight="1">
      <c r="B133" s="42"/>
      <c r="C133" s="206" t="s">
        <v>306</v>
      </c>
      <c r="D133" s="206" t="s">
        <v>198</v>
      </c>
      <c r="E133" s="207" t="s">
        <v>2399</v>
      </c>
      <c r="F133" s="208" t="s">
        <v>2400</v>
      </c>
      <c r="G133" s="209" t="s">
        <v>201</v>
      </c>
      <c r="H133" s="210">
        <v>1.4</v>
      </c>
      <c r="I133" s="211"/>
      <c r="J133" s="212">
        <f>ROUND(I133*H133,2)</f>
        <v>0</v>
      </c>
      <c r="K133" s="208" t="s">
        <v>21</v>
      </c>
      <c r="L133" s="62"/>
      <c r="M133" s="213" t="s">
        <v>21</v>
      </c>
      <c r="N133" s="214" t="s">
        <v>41</v>
      </c>
      <c r="O133" s="43"/>
      <c r="P133" s="215">
        <f>O133*H133</f>
        <v>0</v>
      </c>
      <c r="Q133" s="215">
        <v>2.234</v>
      </c>
      <c r="R133" s="215">
        <f>Q133*H133</f>
        <v>3.1275999999999997</v>
      </c>
      <c r="S133" s="215">
        <v>0</v>
      </c>
      <c r="T133" s="216">
        <f>S133*H133</f>
        <v>0</v>
      </c>
      <c r="AR133" s="25" t="s">
        <v>203</v>
      </c>
      <c r="AT133" s="25" t="s">
        <v>198</v>
      </c>
      <c r="AU133" s="25" t="s">
        <v>79</v>
      </c>
      <c r="AY133" s="25" t="s">
        <v>195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77</v>
      </c>
      <c r="BK133" s="217">
        <f>ROUND(I133*H133,2)</f>
        <v>0</v>
      </c>
      <c r="BL133" s="25" t="s">
        <v>203</v>
      </c>
      <c r="BM133" s="25" t="s">
        <v>2401</v>
      </c>
    </row>
    <row r="134" spans="2:51" s="13" customFormat="1" ht="13.5">
      <c r="B134" s="232"/>
      <c r="C134" s="233"/>
      <c r="D134" s="218" t="s">
        <v>207</v>
      </c>
      <c r="E134" s="234" t="s">
        <v>21</v>
      </c>
      <c r="F134" s="235" t="s">
        <v>2402</v>
      </c>
      <c r="G134" s="233"/>
      <c r="H134" s="236">
        <v>1.4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207</v>
      </c>
      <c r="AU134" s="242" t="s">
        <v>79</v>
      </c>
      <c r="AV134" s="13" t="s">
        <v>79</v>
      </c>
      <c r="AW134" s="13" t="s">
        <v>33</v>
      </c>
      <c r="AX134" s="13" t="s">
        <v>70</v>
      </c>
      <c r="AY134" s="242" t="s">
        <v>195</v>
      </c>
    </row>
    <row r="135" spans="2:51" s="14" customFormat="1" ht="13.5">
      <c r="B135" s="243"/>
      <c r="C135" s="244"/>
      <c r="D135" s="245" t="s">
        <v>207</v>
      </c>
      <c r="E135" s="246" t="s">
        <v>21</v>
      </c>
      <c r="F135" s="247" t="s">
        <v>211</v>
      </c>
      <c r="G135" s="244"/>
      <c r="H135" s="248">
        <v>1.4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207</v>
      </c>
      <c r="AU135" s="254" t="s">
        <v>79</v>
      </c>
      <c r="AV135" s="14" t="s">
        <v>203</v>
      </c>
      <c r="AW135" s="14" t="s">
        <v>33</v>
      </c>
      <c r="AX135" s="14" t="s">
        <v>77</v>
      </c>
      <c r="AY135" s="254" t="s">
        <v>195</v>
      </c>
    </row>
    <row r="136" spans="2:65" s="1" customFormat="1" ht="31.5" customHeight="1">
      <c r="B136" s="42"/>
      <c r="C136" s="206" t="s">
        <v>313</v>
      </c>
      <c r="D136" s="206" t="s">
        <v>198</v>
      </c>
      <c r="E136" s="207" t="s">
        <v>2403</v>
      </c>
      <c r="F136" s="208" t="s">
        <v>2404</v>
      </c>
      <c r="G136" s="209" t="s">
        <v>250</v>
      </c>
      <c r="H136" s="210">
        <v>7</v>
      </c>
      <c r="I136" s="211"/>
      <c r="J136" s="212">
        <f>ROUND(I136*H136,2)</f>
        <v>0</v>
      </c>
      <c r="K136" s="208" t="s">
        <v>21</v>
      </c>
      <c r="L136" s="62"/>
      <c r="M136" s="213" t="s">
        <v>21</v>
      </c>
      <c r="N136" s="214" t="s">
        <v>41</v>
      </c>
      <c r="O136" s="43"/>
      <c r="P136" s="215">
        <f>O136*H136</f>
        <v>0</v>
      </c>
      <c r="Q136" s="215">
        <v>0.101</v>
      </c>
      <c r="R136" s="215">
        <f>Q136*H136</f>
        <v>0.7070000000000001</v>
      </c>
      <c r="S136" s="215">
        <v>0</v>
      </c>
      <c r="T136" s="216">
        <f>S136*H136</f>
        <v>0</v>
      </c>
      <c r="AR136" s="25" t="s">
        <v>203</v>
      </c>
      <c r="AT136" s="25" t="s">
        <v>198</v>
      </c>
      <c r="AU136" s="25" t="s">
        <v>79</v>
      </c>
      <c r="AY136" s="25" t="s">
        <v>195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25" t="s">
        <v>77</v>
      </c>
      <c r="BK136" s="217">
        <f>ROUND(I136*H136,2)</f>
        <v>0</v>
      </c>
      <c r="BL136" s="25" t="s">
        <v>203</v>
      </c>
      <c r="BM136" s="25" t="s">
        <v>2405</v>
      </c>
    </row>
    <row r="137" spans="2:51" s="13" customFormat="1" ht="13.5">
      <c r="B137" s="232"/>
      <c r="C137" s="233"/>
      <c r="D137" s="218" t="s">
        <v>207</v>
      </c>
      <c r="E137" s="234" t="s">
        <v>21</v>
      </c>
      <c r="F137" s="235" t="s">
        <v>2345</v>
      </c>
      <c r="G137" s="233"/>
      <c r="H137" s="236">
        <v>7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207</v>
      </c>
      <c r="AU137" s="242" t="s">
        <v>79</v>
      </c>
      <c r="AV137" s="13" t="s">
        <v>79</v>
      </c>
      <c r="AW137" s="13" t="s">
        <v>33</v>
      </c>
      <c r="AX137" s="13" t="s">
        <v>70</v>
      </c>
      <c r="AY137" s="242" t="s">
        <v>195</v>
      </c>
    </row>
    <row r="138" spans="2:51" s="14" customFormat="1" ht="13.5">
      <c r="B138" s="243"/>
      <c r="C138" s="244"/>
      <c r="D138" s="218" t="s">
        <v>207</v>
      </c>
      <c r="E138" s="270" t="s">
        <v>21</v>
      </c>
      <c r="F138" s="271" t="s">
        <v>211</v>
      </c>
      <c r="G138" s="244"/>
      <c r="H138" s="272">
        <v>7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207</v>
      </c>
      <c r="AU138" s="254" t="s">
        <v>79</v>
      </c>
      <c r="AV138" s="14" t="s">
        <v>203</v>
      </c>
      <c r="AW138" s="14" t="s">
        <v>33</v>
      </c>
      <c r="AX138" s="14" t="s">
        <v>77</v>
      </c>
      <c r="AY138" s="254" t="s">
        <v>195</v>
      </c>
    </row>
    <row r="139" spans="2:63" s="11" customFormat="1" ht="29.85" customHeight="1">
      <c r="B139" s="189"/>
      <c r="C139" s="190"/>
      <c r="D139" s="203" t="s">
        <v>69</v>
      </c>
      <c r="E139" s="204" t="s">
        <v>236</v>
      </c>
      <c r="F139" s="204" t="s">
        <v>2406</v>
      </c>
      <c r="G139" s="190"/>
      <c r="H139" s="190"/>
      <c r="I139" s="193"/>
      <c r="J139" s="205">
        <f>BK139</f>
        <v>0</v>
      </c>
      <c r="K139" s="190"/>
      <c r="L139" s="195"/>
      <c r="M139" s="196"/>
      <c r="N139" s="197"/>
      <c r="O139" s="197"/>
      <c r="P139" s="198">
        <f>SUM(P140:P151)</f>
        <v>0</v>
      </c>
      <c r="Q139" s="197"/>
      <c r="R139" s="198">
        <f>SUM(R140:R151)</f>
        <v>0.03524</v>
      </c>
      <c r="S139" s="197"/>
      <c r="T139" s="199">
        <f>SUM(T140:T151)</f>
        <v>0</v>
      </c>
      <c r="AR139" s="200" t="s">
        <v>77</v>
      </c>
      <c r="AT139" s="201" t="s">
        <v>69</v>
      </c>
      <c r="AU139" s="201" t="s">
        <v>77</v>
      </c>
      <c r="AY139" s="200" t="s">
        <v>195</v>
      </c>
      <c r="BK139" s="202">
        <f>SUM(BK140:BK151)</f>
        <v>0</v>
      </c>
    </row>
    <row r="140" spans="2:65" s="1" customFormat="1" ht="22.5" customHeight="1">
      <c r="B140" s="42"/>
      <c r="C140" s="206" t="s">
        <v>324</v>
      </c>
      <c r="D140" s="206" t="s">
        <v>198</v>
      </c>
      <c r="E140" s="207" t="s">
        <v>2407</v>
      </c>
      <c r="F140" s="208" t="s">
        <v>2408</v>
      </c>
      <c r="G140" s="209" t="s">
        <v>351</v>
      </c>
      <c r="H140" s="210">
        <v>7</v>
      </c>
      <c r="I140" s="211"/>
      <c r="J140" s="212">
        <f>ROUND(I140*H140,2)</f>
        <v>0</v>
      </c>
      <c r="K140" s="208" t="s">
        <v>21</v>
      </c>
      <c r="L140" s="62"/>
      <c r="M140" s="213" t="s">
        <v>21</v>
      </c>
      <c r="N140" s="214" t="s">
        <v>41</v>
      </c>
      <c r="O140" s="43"/>
      <c r="P140" s="215">
        <f>O140*H140</f>
        <v>0</v>
      </c>
      <c r="Q140" s="215">
        <v>0.00482</v>
      </c>
      <c r="R140" s="215">
        <f>Q140*H140</f>
        <v>0.03374</v>
      </c>
      <c r="S140" s="215">
        <v>0</v>
      </c>
      <c r="T140" s="216">
        <f>S140*H140</f>
        <v>0</v>
      </c>
      <c r="AR140" s="25" t="s">
        <v>203</v>
      </c>
      <c r="AT140" s="25" t="s">
        <v>198</v>
      </c>
      <c r="AU140" s="25" t="s">
        <v>79</v>
      </c>
      <c r="AY140" s="25" t="s">
        <v>195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77</v>
      </c>
      <c r="BK140" s="217">
        <f>ROUND(I140*H140,2)</f>
        <v>0</v>
      </c>
      <c r="BL140" s="25" t="s">
        <v>203</v>
      </c>
      <c r="BM140" s="25" t="s">
        <v>2409</v>
      </c>
    </row>
    <row r="141" spans="2:51" s="13" customFormat="1" ht="13.5">
      <c r="B141" s="232"/>
      <c r="C141" s="233"/>
      <c r="D141" s="218" t="s">
        <v>207</v>
      </c>
      <c r="E141" s="234" t="s">
        <v>21</v>
      </c>
      <c r="F141" s="235" t="s">
        <v>2410</v>
      </c>
      <c r="G141" s="233"/>
      <c r="H141" s="236">
        <v>7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207</v>
      </c>
      <c r="AU141" s="242" t="s">
        <v>79</v>
      </c>
      <c r="AV141" s="13" t="s">
        <v>79</v>
      </c>
      <c r="AW141" s="13" t="s">
        <v>33</v>
      </c>
      <c r="AX141" s="13" t="s">
        <v>70</v>
      </c>
      <c r="AY141" s="242" t="s">
        <v>195</v>
      </c>
    </row>
    <row r="142" spans="2:51" s="14" customFormat="1" ht="13.5">
      <c r="B142" s="243"/>
      <c r="C142" s="244"/>
      <c r="D142" s="245" t="s">
        <v>207</v>
      </c>
      <c r="E142" s="246" t="s">
        <v>21</v>
      </c>
      <c r="F142" s="247" t="s">
        <v>211</v>
      </c>
      <c r="G142" s="244"/>
      <c r="H142" s="248">
        <v>7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207</v>
      </c>
      <c r="AU142" s="254" t="s">
        <v>79</v>
      </c>
      <c r="AV142" s="14" t="s">
        <v>203</v>
      </c>
      <c r="AW142" s="14" t="s">
        <v>33</v>
      </c>
      <c r="AX142" s="14" t="s">
        <v>77</v>
      </c>
      <c r="AY142" s="254" t="s">
        <v>195</v>
      </c>
    </row>
    <row r="143" spans="2:65" s="1" customFormat="1" ht="22.5" customHeight="1">
      <c r="B143" s="42"/>
      <c r="C143" s="206" t="s">
        <v>330</v>
      </c>
      <c r="D143" s="206" t="s">
        <v>198</v>
      </c>
      <c r="E143" s="207" t="s">
        <v>2411</v>
      </c>
      <c r="F143" s="208" t="s">
        <v>2412</v>
      </c>
      <c r="G143" s="209" t="s">
        <v>351</v>
      </c>
      <c r="H143" s="210">
        <v>7</v>
      </c>
      <c r="I143" s="211"/>
      <c r="J143" s="212">
        <f>ROUND(I143*H143,2)</f>
        <v>0</v>
      </c>
      <c r="K143" s="208" t="s">
        <v>21</v>
      </c>
      <c r="L143" s="62"/>
      <c r="M143" s="213" t="s">
        <v>21</v>
      </c>
      <c r="N143" s="214" t="s">
        <v>41</v>
      </c>
      <c r="O143" s="43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AR143" s="25" t="s">
        <v>203</v>
      </c>
      <c r="AT143" s="25" t="s">
        <v>198</v>
      </c>
      <c r="AU143" s="25" t="s">
        <v>79</v>
      </c>
      <c r="AY143" s="25" t="s">
        <v>195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25" t="s">
        <v>77</v>
      </c>
      <c r="BK143" s="217">
        <f>ROUND(I143*H143,2)</f>
        <v>0</v>
      </c>
      <c r="BL143" s="25" t="s">
        <v>203</v>
      </c>
      <c r="BM143" s="25" t="s">
        <v>2413</v>
      </c>
    </row>
    <row r="144" spans="2:51" s="13" customFormat="1" ht="13.5">
      <c r="B144" s="232"/>
      <c r="C144" s="233"/>
      <c r="D144" s="218" t="s">
        <v>207</v>
      </c>
      <c r="E144" s="234" t="s">
        <v>21</v>
      </c>
      <c r="F144" s="235" t="s">
        <v>2410</v>
      </c>
      <c r="G144" s="233"/>
      <c r="H144" s="236">
        <v>7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207</v>
      </c>
      <c r="AU144" s="242" t="s">
        <v>79</v>
      </c>
      <c r="AV144" s="13" t="s">
        <v>79</v>
      </c>
      <c r="AW144" s="13" t="s">
        <v>33</v>
      </c>
      <c r="AX144" s="13" t="s">
        <v>70</v>
      </c>
      <c r="AY144" s="242" t="s">
        <v>195</v>
      </c>
    </row>
    <row r="145" spans="2:51" s="14" customFormat="1" ht="13.5">
      <c r="B145" s="243"/>
      <c r="C145" s="244"/>
      <c r="D145" s="245" t="s">
        <v>207</v>
      </c>
      <c r="E145" s="246" t="s">
        <v>21</v>
      </c>
      <c r="F145" s="247" t="s">
        <v>211</v>
      </c>
      <c r="G145" s="244"/>
      <c r="H145" s="248">
        <v>7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207</v>
      </c>
      <c r="AU145" s="254" t="s">
        <v>79</v>
      </c>
      <c r="AV145" s="14" t="s">
        <v>203</v>
      </c>
      <c r="AW145" s="14" t="s">
        <v>33</v>
      </c>
      <c r="AX145" s="14" t="s">
        <v>77</v>
      </c>
      <c r="AY145" s="254" t="s">
        <v>195</v>
      </c>
    </row>
    <row r="146" spans="2:65" s="1" customFormat="1" ht="22.5" customHeight="1">
      <c r="B146" s="42"/>
      <c r="C146" s="206" t="s">
        <v>9</v>
      </c>
      <c r="D146" s="206" t="s">
        <v>198</v>
      </c>
      <c r="E146" s="207" t="s">
        <v>2414</v>
      </c>
      <c r="F146" s="208" t="s">
        <v>2415</v>
      </c>
      <c r="G146" s="209" t="s">
        <v>214</v>
      </c>
      <c r="H146" s="210">
        <v>1</v>
      </c>
      <c r="I146" s="211"/>
      <c r="J146" s="212">
        <f>ROUND(I146*H146,2)</f>
        <v>0</v>
      </c>
      <c r="K146" s="208" t="s">
        <v>21</v>
      </c>
      <c r="L146" s="62"/>
      <c r="M146" s="213" t="s">
        <v>21</v>
      </c>
      <c r="N146" s="214" t="s">
        <v>41</v>
      </c>
      <c r="O146" s="43"/>
      <c r="P146" s="215">
        <f>O146*H146</f>
        <v>0</v>
      </c>
      <c r="Q146" s="215">
        <v>0.0015</v>
      </c>
      <c r="R146" s="215">
        <f>Q146*H146</f>
        <v>0.0015</v>
      </c>
      <c r="S146" s="215">
        <v>0</v>
      </c>
      <c r="T146" s="216">
        <f>S146*H146</f>
        <v>0</v>
      </c>
      <c r="AR146" s="25" t="s">
        <v>203</v>
      </c>
      <c r="AT146" s="25" t="s">
        <v>198</v>
      </c>
      <c r="AU146" s="25" t="s">
        <v>79</v>
      </c>
      <c r="AY146" s="25" t="s">
        <v>195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77</v>
      </c>
      <c r="BK146" s="217">
        <f>ROUND(I146*H146,2)</f>
        <v>0</v>
      </c>
      <c r="BL146" s="25" t="s">
        <v>203</v>
      </c>
      <c r="BM146" s="25" t="s">
        <v>2416</v>
      </c>
    </row>
    <row r="147" spans="2:51" s="13" customFormat="1" ht="13.5">
      <c r="B147" s="232"/>
      <c r="C147" s="233"/>
      <c r="D147" s="218" t="s">
        <v>207</v>
      </c>
      <c r="E147" s="234" t="s">
        <v>21</v>
      </c>
      <c r="F147" s="235" t="s">
        <v>2417</v>
      </c>
      <c r="G147" s="233"/>
      <c r="H147" s="236">
        <v>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207</v>
      </c>
      <c r="AU147" s="242" t="s">
        <v>79</v>
      </c>
      <c r="AV147" s="13" t="s">
        <v>79</v>
      </c>
      <c r="AW147" s="13" t="s">
        <v>33</v>
      </c>
      <c r="AX147" s="13" t="s">
        <v>70</v>
      </c>
      <c r="AY147" s="242" t="s">
        <v>195</v>
      </c>
    </row>
    <row r="148" spans="2:51" s="14" customFormat="1" ht="13.5">
      <c r="B148" s="243"/>
      <c r="C148" s="244"/>
      <c r="D148" s="245" t="s">
        <v>207</v>
      </c>
      <c r="E148" s="246" t="s">
        <v>21</v>
      </c>
      <c r="F148" s="247" t="s">
        <v>211</v>
      </c>
      <c r="G148" s="244"/>
      <c r="H148" s="248">
        <v>1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207</v>
      </c>
      <c r="AU148" s="254" t="s">
        <v>79</v>
      </c>
      <c r="AV148" s="14" t="s">
        <v>203</v>
      </c>
      <c r="AW148" s="14" t="s">
        <v>33</v>
      </c>
      <c r="AX148" s="14" t="s">
        <v>77</v>
      </c>
      <c r="AY148" s="254" t="s">
        <v>195</v>
      </c>
    </row>
    <row r="149" spans="2:65" s="1" customFormat="1" ht="22.5" customHeight="1">
      <c r="B149" s="42"/>
      <c r="C149" s="206" t="s">
        <v>342</v>
      </c>
      <c r="D149" s="206" t="s">
        <v>198</v>
      </c>
      <c r="E149" s="207" t="s">
        <v>2418</v>
      </c>
      <c r="F149" s="208" t="s">
        <v>2419</v>
      </c>
      <c r="G149" s="209" t="s">
        <v>351</v>
      </c>
      <c r="H149" s="210">
        <v>7</v>
      </c>
      <c r="I149" s="211"/>
      <c r="J149" s="212">
        <f>ROUND(I149*H149,2)</f>
        <v>0</v>
      </c>
      <c r="K149" s="208" t="s">
        <v>21</v>
      </c>
      <c r="L149" s="62"/>
      <c r="M149" s="213" t="s">
        <v>21</v>
      </c>
      <c r="N149" s="214" t="s">
        <v>41</v>
      </c>
      <c r="O149" s="43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AR149" s="25" t="s">
        <v>203</v>
      </c>
      <c r="AT149" s="25" t="s">
        <v>198</v>
      </c>
      <c r="AU149" s="25" t="s">
        <v>79</v>
      </c>
      <c r="AY149" s="25" t="s">
        <v>195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25" t="s">
        <v>77</v>
      </c>
      <c r="BK149" s="217">
        <f>ROUND(I149*H149,2)</f>
        <v>0</v>
      </c>
      <c r="BL149" s="25" t="s">
        <v>203</v>
      </c>
      <c r="BM149" s="25" t="s">
        <v>2420</v>
      </c>
    </row>
    <row r="150" spans="2:51" s="13" customFormat="1" ht="13.5">
      <c r="B150" s="232"/>
      <c r="C150" s="233"/>
      <c r="D150" s="218" t="s">
        <v>207</v>
      </c>
      <c r="E150" s="234" t="s">
        <v>21</v>
      </c>
      <c r="F150" s="235" t="s">
        <v>2410</v>
      </c>
      <c r="G150" s="233"/>
      <c r="H150" s="236">
        <v>7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207</v>
      </c>
      <c r="AU150" s="242" t="s">
        <v>79</v>
      </c>
      <c r="AV150" s="13" t="s">
        <v>79</v>
      </c>
      <c r="AW150" s="13" t="s">
        <v>33</v>
      </c>
      <c r="AX150" s="13" t="s">
        <v>77</v>
      </c>
      <c r="AY150" s="242" t="s">
        <v>195</v>
      </c>
    </row>
    <row r="151" spans="2:51" s="14" customFormat="1" ht="13.5">
      <c r="B151" s="243"/>
      <c r="C151" s="244"/>
      <c r="D151" s="218" t="s">
        <v>207</v>
      </c>
      <c r="E151" s="270" t="s">
        <v>21</v>
      </c>
      <c r="F151" s="271" t="s">
        <v>211</v>
      </c>
      <c r="G151" s="244"/>
      <c r="H151" s="272">
        <v>7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207</v>
      </c>
      <c r="AU151" s="254" t="s">
        <v>79</v>
      </c>
      <c r="AV151" s="14" t="s">
        <v>203</v>
      </c>
      <c r="AW151" s="14" t="s">
        <v>33</v>
      </c>
      <c r="AX151" s="14" t="s">
        <v>70</v>
      </c>
      <c r="AY151" s="254" t="s">
        <v>195</v>
      </c>
    </row>
    <row r="152" spans="2:63" s="11" customFormat="1" ht="29.85" customHeight="1">
      <c r="B152" s="189"/>
      <c r="C152" s="190"/>
      <c r="D152" s="203" t="s">
        <v>69</v>
      </c>
      <c r="E152" s="204" t="s">
        <v>256</v>
      </c>
      <c r="F152" s="204" t="s">
        <v>2421</v>
      </c>
      <c r="G152" s="190"/>
      <c r="H152" s="190"/>
      <c r="I152" s="193"/>
      <c r="J152" s="205">
        <f>BK152</f>
        <v>0</v>
      </c>
      <c r="K152" s="190"/>
      <c r="L152" s="195"/>
      <c r="M152" s="196"/>
      <c r="N152" s="197"/>
      <c r="O152" s="197"/>
      <c r="P152" s="198">
        <f>P153</f>
        <v>0</v>
      </c>
      <c r="Q152" s="197"/>
      <c r="R152" s="198">
        <f>R153</f>
        <v>0</v>
      </c>
      <c r="S152" s="197"/>
      <c r="T152" s="199">
        <f>T153</f>
        <v>110.00000000000001</v>
      </c>
      <c r="AR152" s="200" t="s">
        <v>77</v>
      </c>
      <c r="AT152" s="201" t="s">
        <v>69</v>
      </c>
      <c r="AU152" s="201" t="s">
        <v>77</v>
      </c>
      <c r="AY152" s="200" t="s">
        <v>195</v>
      </c>
      <c r="BK152" s="202">
        <f>BK153</f>
        <v>0</v>
      </c>
    </row>
    <row r="153" spans="2:65" s="1" customFormat="1" ht="31.5" customHeight="1">
      <c r="B153" s="42"/>
      <c r="C153" s="206" t="s">
        <v>348</v>
      </c>
      <c r="D153" s="206" t="s">
        <v>198</v>
      </c>
      <c r="E153" s="207" t="s">
        <v>2422</v>
      </c>
      <c r="F153" s="208" t="s">
        <v>2423</v>
      </c>
      <c r="G153" s="209" t="s">
        <v>800</v>
      </c>
      <c r="H153" s="210">
        <v>50</v>
      </c>
      <c r="I153" s="211"/>
      <c r="J153" s="212">
        <f>ROUND(I153*H153,2)</f>
        <v>0</v>
      </c>
      <c r="K153" s="208" t="s">
        <v>21</v>
      </c>
      <c r="L153" s="62"/>
      <c r="M153" s="213" t="s">
        <v>21</v>
      </c>
      <c r="N153" s="214" t="s">
        <v>41</v>
      </c>
      <c r="O153" s="43"/>
      <c r="P153" s="215">
        <f>O153*H153</f>
        <v>0</v>
      </c>
      <c r="Q153" s="215">
        <v>0</v>
      </c>
      <c r="R153" s="215">
        <f>Q153*H153</f>
        <v>0</v>
      </c>
      <c r="S153" s="215">
        <v>2.2</v>
      </c>
      <c r="T153" s="216">
        <f>S153*H153</f>
        <v>110.00000000000001</v>
      </c>
      <c r="AR153" s="25" t="s">
        <v>203</v>
      </c>
      <c r="AT153" s="25" t="s">
        <v>198</v>
      </c>
      <c r="AU153" s="25" t="s">
        <v>79</v>
      </c>
      <c r="AY153" s="25" t="s">
        <v>195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25" t="s">
        <v>77</v>
      </c>
      <c r="BK153" s="217">
        <f>ROUND(I153*H153,2)</f>
        <v>0</v>
      </c>
      <c r="BL153" s="25" t="s">
        <v>203</v>
      </c>
      <c r="BM153" s="25" t="s">
        <v>2424</v>
      </c>
    </row>
    <row r="154" spans="2:63" s="11" customFormat="1" ht="29.85" customHeight="1">
      <c r="B154" s="189"/>
      <c r="C154" s="190"/>
      <c r="D154" s="203" t="s">
        <v>69</v>
      </c>
      <c r="E154" s="204" t="s">
        <v>1240</v>
      </c>
      <c r="F154" s="204" t="s">
        <v>2425</v>
      </c>
      <c r="G154" s="190"/>
      <c r="H154" s="190"/>
      <c r="I154" s="193"/>
      <c r="J154" s="205">
        <f>BK154</f>
        <v>0</v>
      </c>
      <c r="K154" s="190"/>
      <c r="L154" s="195"/>
      <c r="M154" s="196"/>
      <c r="N154" s="197"/>
      <c r="O154" s="197"/>
      <c r="P154" s="198">
        <f>SUM(P155:P161)</f>
        <v>0</v>
      </c>
      <c r="Q154" s="197"/>
      <c r="R154" s="198">
        <f>SUM(R155:R161)</f>
        <v>0</v>
      </c>
      <c r="S154" s="197"/>
      <c r="T154" s="199">
        <f>SUM(T155:T161)</f>
        <v>0</v>
      </c>
      <c r="AR154" s="200" t="s">
        <v>77</v>
      </c>
      <c r="AT154" s="201" t="s">
        <v>69</v>
      </c>
      <c r="AU154" s="201" t="s">
        <v>77</v>
      </c>
      <c r="AY154" s="200" t="s">
        <v>195</v>
      </c>
      <c r="BK154" s="202">
        <f>SUM(BK155:BK161)</f>
        <v>0</v>
      </c>
    </row>
    <row r="155" spans="2:65" s="1" customFormat="1" ht="22.5" customHeight="1">
      <c r="B155" s="42"/>
      <c r="C155" s="206" t="s">
        <v>355</v>
      </c>
      <c r="D155" s="206" t="s">
        <v>198</v>
      </c>
      <c r="E155" s="207" t="s">
        <v>489</v>
      </c>
      <c r="F155" s="208" t="s">
        <v>2426</v>
      </c>
      <c r="G155" s="209" t="s">
        <v>223</v>
      </c>
      <c r="H155" s="210">
        <v>115.005</v>
      </c>
      <c r="I155" s="211"/>
      <c r="J155" s="212">
        <f>ROUND(I155*H155,2)</f>
        <v>0</v>
      </c>
      <c r="K155" s="208" t="s">
        <v>21</v>
      </c>
      <c r="L155" s="62"/>
      <c r="M155" s="213" t="s">
        <v>21</v>
      </c>
      <c r="N155" s="214" t="s">
        <v>41</v>
      </c>
      <c r="O155" s="43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AR155" s="25" t="s">
        <v>203</v>
      </c>
      <c r="AT155" s="25" t="s">
        <v>198</v>
      </c>
      <c r="AU155" s="25" t="s">
        <v>79</v>
      </c>
      <c r="AY155" s="25" t="s">
        <v>195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25" t="s">
        <v>77</v>
      </c>
      <c r="BK155" s="217">
        <f>ROUND(I155*H155,2)</f>
        <v>0</v>
      </c>
      <c r="BL155" s="25" t="s">
        <v>203</v>
      </c>
      <c r="BM155" s="25" t="s">
        <v>2427</v>
      </c>
    </row>
    <row r="156" spans="2:65" s="1" customFormat="1" ht="22.5" customHeight="1">
      <c r="B156" s="42"/>
      <c r="C156" s="206" t="s">
        <v>364</v>
      </c>
      <c r="D156" s="206" t="s">
        <v>198</v>
      </c>
      <c r="E156" s="207" t="s">
        <v>494</v>
      </c>
      <c r="F156" s="208" t="s">
        <v>495</v>
      </c>
      <c r="G156" s="209" t="s">
        <v>223</v>
      </c>
      <c r="H156" s="210">
        <v>20.02</v>
      </c>
      <c r="I156" s="211"/>
      <c r="J156" s="212">
        <f>ROUND(I156*H156,2)</f>
        <v>0</v>
      </c>
      <c r="K156" s="208" t="s">
        <v>21</v>
      </c>
      <c r="L156" s="62"/>
      <c r="M156" s="213" t="s">
        <v>21</v>
      </c>
      <c r="N156" s="214" t="s">
        <v>41</v>
      </c>
      <c r="O156" s="43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203</v>
      </c>
      <c r="AT156" s="25" t="s">
        <v>198</v>
      </c>
      <c r="AU156" s="25" t="s">
        <v>79</v>
      </c>
      <c r="AY156" s="25" t="s">
        <v>195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77</v>
      </c>
      <c r="BK156" s="217">
        <f>ROUND(I156*H156,2)</f>
        <v>0</v>
      </c>
      <c r="BL156" s="25" t="s">
        <v>203</v>
      </c>
      <c r="BM156" s="25" t="s">
        <v>2428</v>
      </c>
    </row>
    <row r="157" spans="2:51" s="13" customFormat="1" ht="13.5">
      <c r="B157" s="232"/>
      <c r="C157" s="233"/>
      <c r="D157" s="245" t="s">
        <v>207</v>
      </c>
      <c r="E157" s="256" t="s">
        <v>21</v>
      </c>
      <c r="F157" s="257" t="s">
        <v>2429</v>
      </c>
      <c r="G157" s="233"/>
      <c r="H157" s="258">
        <v>20.02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207</v>
      </c>
      <c r="AU157" s="242" t="s">
        <v>79</v>
      </c>
      <c r="AV157" s="13" t="s">
        <v>79</v>
      </c>
      <c r="AW157" s="13" t="s">
        <v>33</v>
      </c>
      <c r="AX157" s="13" t="s">
        <v>77</v>
      </c>
      <c r="AY157" s="242" t="s">
        <v>195</v>
      </c>
    </row>
    <row r="158" spans="2:65" s="1" customFormat="1" ht="22.5" customHeight="1">
      <c r="B158" s="42"/>
      <c r="C158" s="206" t="s">
        <v>369</v>
      </c>
      <c r="D158" s="206" t="s">
        <v>198</v>
      </c>
      <c r="E158" s="207" t="s">
        <v>500</v>
      </c>
      <c r="F158" s="208" t="s">
        <v>501</v>
      </c>
      <c r="G158" s="209" t="s">
        <v>223</v>
      </c>
      <c r="H158" s="210">
        <v>115.005</v>
      </c>
      <c r="I158" s="211"/>
      <c r="J158" s="212">
        <f>ROUND(I158*H158,2)</f>
        <v>0</v>
      </c>
      <c r="K158" s="208" t="s">
        <v>21</v>
      </c>
      <c r="L158" s="62"/>
      <c r="M158" s="213" t="s">
        <v>21</v>
      </c>
      <c r="N158" s="214" t="s">
        <v>41</v>
      </c>
      <c r="O158" s="43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AR158" s="25" t="s">
        <v>203</v>
      </c>
      <c r="AT158" s="25" t="s">
        <v>198</v>
      </c>
      <c r="AU158" s="25" t="s">
        <v>79</v>
      </c>
      <c r="AY158" s="25" t="s">
        <v>195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25" t="s">
        <v>77</v>
      </c>
      <c r="BK158" s="217">
        <f>ROUND(I158*H158,2)</f>
        <v>0</v>
      </c>
      <c r="BL158" s="25" t="s">
        <v>203</v>
      </c>
      <c r="BM158" s="25" t="s">
        <v>2430</v>
      </c>
    </row>
    <row r="159" spans="2:65" s="1" customFormat="1" ht="22.5" customHeight="1">
      <c r="B159" s="42"/>
      <c r="C159" s="206" t="s">
        <v>374</v>
      </c>
      <c r="D159" s="206" t="s">
        <v>198</v>
      </c>
      <c r="E159" s="207" t="s">
        <v>2431</v>
      </c>
      <c r="F159" s="208" t="s">
        <v>2432</v>
      </c>
      <c r="G159" s="209" t="s">
        <v>223</v>
      </c>
      <c r="H159" s="210">
        <v>0.035</v>
      </c>
      <c r="I159" s="211"/>
      <c r="J159" s="212">
        <f>ROUND(I159*H159,2)</f>
        <v>0</v>
      </c>
      <c r="K159" s="208" t="s">
        <v>21</v>
      </c>
      <c r="L159" s="62"/>
      <c r="M159" s="213" t="s">
        <v>21</v>
      </c>
      <c r="N159" s="214" t="s">
        <v>41</v>
      </c>
      <c r="O159" s="43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AR159" s="25" t="s">
        <v>203</v>
      </c>
      <c r="AT159" s="25" t="s">
        <v>198</v>
      </c>
      <c r="AU159" s="25" t="s">
        <v>79</v>
      </c>
      <c r="AY159" s="25" t="s">
        <v>195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25" t="s">
        <v>77</v>
      </c>
      <c r="BK159" s="217">
        <f>ROUND(I159*H159,2)</f>
        <v>0</v>
      </c>
      <c r="BL159" s="25" t="s">
        <v>203</v>
      </c>
      <c r="BM159" s="25" t="s">
        <v>2433</v>
      </c>
    </row>
    <row r="160" spans="2:51" s="13" customFormat="1" ht="13.5">
      <c r="B160" s="232"/>
      <c r="C160" s="233"/>
      <c r="D160" s="218" t="s">
        <v>207</v>
      </c>
      <c r="E160" s="234" t="s">
        <v>21</v>
      </c>
      <c r="F160" s="235" t="s">
        <v>2434</v>
      </c>
      <c r="G160" s="233"/>
      <c r="H160" s="236">
        <v>0.035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207</v>
      </c>
      <c r="AU160" s="242" t="s">
        <v>79</v>
      </c>
      <c r="AV160" s="13" t="s">
        <v>79</v>
      </c>
      <c r="AW160" s="13" t="s">
        <v>33</v>
      </c>
      <c r="AX160" s="13" t="s">
        <v>70</v>
      </c>
      <c r="AY160" s="242" t="s">
        <v>195</v>
      </c>
    </row>
    <row r="161" spans="2:51" s="14" customFormat="1" ht="13.5">
      <c r="B161" s="243"/>
      <c r="C161" s="244"/>
      <c r="D161" s="218" t="s">
        <v>207</v>
      </c>
      <c r="E161" s="270" t="s">
        <v>21</v>
      </c>
      <c r="F161" s="271" t="s">
        <v>211</v>
      </c>
      <c r="G161" s="244"/>
      <c r="H161" s="272">
        <v>0.035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207</v>
      </c>
      <c r="AU161" s="254" t="s">
        <v>79</v>
      </c>
      <c r="AV161" s="14" t="s">
        <v>203</v>
      </c>
      <c r="AW161" s="14" t="s">
        <v>33</v>
      </c>
      <c r="AX161" s="14" t="s">
        <v>77</v>
      </c>
      <c r="AY161" s="254" t="s">
        <v>195</v>
      </c>
    </row>
    <row r="162" spans="2:63" s="11" customFormat="1" ht="37.35" customHeight="1">
      <c r="B162" s="189"/>
      <c r="C162" s="190"/>
      <c r="D162" s="191" t="s">
        <v>69</v>
      </c>
      <c r="E162" s="192" t="s">
        <v>511</v>
      </c>
      <c r="F162" s="192" t="s">
        <v>2435</v>
      </c>
      <c r="G162" s="190"/>
      <c r="H162" s="190"/>
      <c r="I162" s="193"/>
      <c r="J162" s="194">
        <f>BK162</f>
        <v>0</v>
      </c>
      <c r="K162" s="190"/>
      <c r="L162" s="195"/>
      <c r="M162" s="196"/>
      <c r="N162" s="197"/>
      <c r="O162" s="197"/>
      <c r="P162" s="198">
        <f>P163+P229+P300+P344</f>
        <v>0</v>
      </c>
      <c r="Q162" s="197"/>
      <c r="R162" s="198">
        <f>R163+R229+R300+R344</f>
        <v>0.8277030000000002</v>
      </c>
      <c r="S162" s="197"/>
      <c r="T162" s="199">
        <f>T163+T229+T300+T344</f>
        <v>0</v>
      </c>
      <c r="AR162" s="200" t="s">
        <v>79</v>
      </c>
      <c r="AT162" s="201" t="s">
        <v>69</v>
      </c>
      <c r="AU162" s="201" t="s">
        <v>70</v>
      </c>
      <c r="AY162" s="200" t="s">
        <v>195</v>
      </c>
      <c r="BK162" s="202">
        <f>BK163+BK229+BK300+BK344</f>
        <v>0</v>
      </c>
    </row>
    <row r="163" spans="2:63" s="11" customFormat="1" ht="19.9" customHeight="1">
      <c r="B163" s="189"/>
      <c r="C163" s="190"/>
      <c r="D163" s="203" t="s">
        <v>69</v>
      </c>
      <c r="E163" s="204" t="s">
        <v>2436</v>
      </c>
      <c r="F163" s="204" t="s">
        <v>2437</v>
      </c>
      <c r="G163" s="190"/>
      <c r="H163" s="190"/>
      <c r="I163" s="193"/>
      <c r="J163" s="205">
        <f>BK163</f>
        <v>0</v>
      </c>
      <c r="K163" s="190"/>
      <c r="L163" s="195"/>
      <c r="M163" s="196"/>
      <c r="N163" s="197"/>
      <c r="O163" s="197"/>
      <c r="P163" s="198">
        <f>SUM(P164:P228)</f>
        <v>0</v>
      </c>
      <c r="Q163" s="197"/>
      <c r="R163" s="198">
        <f>SUM(R164:R228)</f>
        <v>0.21471800000000005</v>
      </c>
      <c r="S163" s="197"/>
      <c r="T163" s="199">
        <f>SUM(T164:T228)</f>
        <v>0</v>
      </c>
      <c r="AR163" s="200" t="s">
        <v>79</v>
      </c>
      <c r="AT163" s="201" t="s">
        <v>69</v>
      </c>
      <c r="AU163" s="201" t="s">
        <v>77</v>
      </c>
      <c r="AY163" s="200" t="s">
        <v>195</v>
      </c>
      <c r="BK163" s="202">
        <f>SUM(BK164:BK228)</f>
        <v>0</v>
      </c>
    </row>
    <row r="164" spans="2:65" s="1" customFormat="1" ht="22.5" customHeight="1">
      <c r="B164" s="42"/>
      <c r="C164" s="206" t="s">
        <v>379</v>
      </c>
      <c r="D164" s="206" t="s">
        <v>198</v>
      </c>
      <c r="E164" s="207" t="s">
        <v>2438</v>
      </c>
      <c r="F164" s="208" t="s">
        <v>2439</v>
      </c>
      <c r="G164" s="209" t="s">
        <v>351</v>
      </c>
      <c r="H164" s="210">
        <v>17</v>
      </c>
      <c r="I164" s="211"/>
      <c r="J164" s="212">
        <f>ROUND(I164*H164,2)</f>
        <v>0</v>
      </c>
      <c r="K164" s="208" t="s">
        <v>21</v>
      </c>
      <c r="L164" s="62"/>
      <c r="M164" s="213" t="s">
        <v>21</v>
      </c>
      <c r="N164" s="214" t="s">
        <v>41</v>
      </c>
      <c r="O164" s="43"/>
      <c r="P164" s="215">
        <f>O164*H164</f>
        <v>0</v>
      </c>
      <c r="Q164" s="215">
        <v>0.0002</v>
      </c>
      <c r="R164" s="215">
        <f>Q164*H164</f>
        <v>0.0034000000000000002</v>
      </c>
      <c r="S164" s="215">
        <v>0</v>
      </c>
      <c r="T164" s="216">
        <f>S164*H164</f>
        <v>0</v>
      </c>
      <c r="AR164" s="25" t="s">
        <v>301</v>
      </c>
      <c r="AT164" s="25" t="s">
        <v>198</v>
      </c>
      <c r="AU164" s="25" t="s">
        <v>79</v>
      </c>
      <c r="AY164" s="25" t="s">
        <v>195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25" t="s">
        <v>77</v>
      </c>
      <c r="BK164" s="217">
        <f>ROUND(I164*H164,2)</f>
        <v>0</v>
      </c>
      <c r="BL164" s="25" t="s">
        <v>301</v>
      </c>
      <c r="BM164" s="25" t="s">
        <v>2440</v>
      </c>
    </row>
    <row r="165" spans="2:51" s="13" customFormat="1" ht="13.5">
      <c r="B165" s="232"/>
      <c r="C165" s="233"/>
      <c r="D165" s="218" t="s">
        <v>207</v>
      </c>
      <c r="E165" s="234" t="s">
        <v>21</v>
      </c>
      <c r="F165" s="235" t="s">
        <v>2441</v>
      </c>
      <c r="G165" s="233"/>
      <c r="H165" s="236">
        <v>17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207</v>
      </c>
      <c r="AU165" s="242" t="s">
        <v>79</v>
      </c>
      <c r="AV165" s="13" t="s">
        <v>79</v>
      </c>
      <c r="AW165" s="13" t="s">
        <v>33</v>
      </c>
      <c r="AX165" s="13" t="s">
        <v>70</v>
      </c>
      <c r="AY165" s="242" t="s">
        <v>195</v>
      </c>
    </row>
    <row r="166" spans="2:51" s="14" customFormat="1" ht="13.5">
      <c r="B166" s="243"/>
      <c r="C166" s="244"/>
      <c r="D166" s="245" t="s">
        <v>207</v>
      </c>
      <c r="E166" s="246" t="s">
        <v>21</v>
      </c>
      <c r="F166" s="247" t="s">
        <v>211</v>
      </c>
      <c r="G166" s="244"/>
      <c r="H166" s="248">
        <v>17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207</v>
      </c>
      <c r="AU166" s="254" t="s">
        <v>79</v>
      </c>
      <c r="AV166" s="14" t="s">
        <v>203</v>
      </c>
      <c r="AW166" s="14" t="s">
        <v>33</v>
      </c>
      <c r="AX166" s="14" t="s">
        <v>77</v>
      </c>
      <c r="AY166" s="254" t="s">
        <v>195</v>
      </c>
    </row>
    <row r="167" spans="2:65" s="1" customFormat="1" ht="22.5" customHeight="1">
      <c r="B167" s="42"/>
      <c r="C167" s="206" t="s">
        <v>385</v>
      </c>
      <c r="D167" s="206" t="s">
        <v>198</v>
      </c>
      <c r="E167" s="207" t="s">
        <v>2442</v>
      </c>
      <c r="F167" s="208" t="s">
        <v>2443</v>
      </c>
      <c r="G167" s="209" t="s">
        <v>351</v>
      </c>
      <c r="H167" s="210">
        <v>45</v>
      </c>
      <c r="I167" s="211"/>
      <c r="J167" s="212">
        <f>ROUND(I167*H167,2)</f>
        <v>0</v>
      </c>
      <c r="K167" s="208" t="s">
        <v>21</v>
      </c>
      <c r="L167" s="62"/>
      <c r="M167" s="213" t="s">
        <v>21</v>
      </c>
      <c r="N167" s="214" t="s">
        <v>41</v>
      </c>
      <c r="O167" s="43"/>
      <c r="P167" s="215">
        <f>O167*H167</f>
        <v>0</v>
      </c>
      <c r="Q167" s="215">
        <v>0.00026</v>
      </c>
      <c r="R167" s="215">
        <f>Q167*H167</f>
        <v>0.011699999999999999</v>
      </c>
      <c r="S167" s="215">
        <v>0</v>
      </c>
      <c r="T167" s="216">
        <f>S167*H167</f>
        <v>0</v>
      </c>
      <c r="AR167" s="25" t="s">
        <v>301</v>
      </c>
      <c r="AT167" s="25" t="s">
        <v>198</v>
      </c>
      <c r="AU167" s="25" t="s">
        <v>79</v>
      </c>
      <c r="AY167" s="25" t="s">
        <v>195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25" t="s">
        <v>77</v>
      </c>
      <c r="BK167" s="217">
        <f>ROUND(I167*H167,2)</f>
        <v>0</v>
      </c>
      <c r="BL167" s="25" t="s">
        <v>301</v>
      </c>
      <c r="BM167" s="25" t="s">
        <v>2444</v>
      </c>
    </row>
    <row r="168" spans="2:51" s="13" customFormat="1" ht="13.5">
      <c r="B168" s="232"/>
      <c r="C168" s="233"/>
      <c r="D168" s="218" t="s">
        <v>207</v>
      </c>
      <c r="E168" s="234" t="s">
        <v>21</v>
      </c>
      <c r="F168" s="235" t="s">
        <v>2445</v>
      </c>
      <c r="G168" s="233"/>
      <c r="H168" s="236">
        <v>45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207</v>
      </c>
      <c r="AU168" s="242" t="s">
        <v>79</v>
      </c>
      <c r="AV168" s="13" t="s">
        <v>79</v>
      </c>
      <c r="AW168" s="13" t="s">
        <v>33</v>
      </c>
      <c r="AX168" s="13" t="s">
        <v>70</v>
      </c>
      <c r="AY168" s="242" t="s">
        <v>195</v>
      </c>
    </row>
    <row r="169" spans="2:51" s="14" customFormat="1" ht="13.5">
      <c r="B169" s="243"/>
      <c r="C169" s="244"/>
      <c r="D169" s="245" t="s">
        <v>207</v>
      </c>
      <c r="E169" s="246" t="s">
        <v>21</v>
      </c>
      <c r="F169" s="247" t="s">
        <v>211</v>
      </c>
      <c r="G169" s="244"/>
      <c r="H169" s="248">
        <v>45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207</v>
      </c>
      <c r="AU169" s="254" t="s">
        <v>79</v>
      </c>
      <c r="AV169" s="14" t="s">
        <v>203</v>
      </c>
      <c r="AW169" s="14" t="s">
        <v>33</v>
      </c>
      <c r="AX169" s="14" t="s">
        <v>77</v>
      </c>
      <c r="AY169" s="254" t="s">
        <v>195</v>
      </c>
    </row>
    <row r="170" spans="2:65" s="1" customFormat="1" ht="22.5" customHeight="1">
      <c r="B170" s="42"/>
      <c r="C170" s="206" t="s">
        <v>390</v>
      </c>
      <c r="D170" s="206" t="s">
        <v>198</v>
      </c>
      <c r="E170" s="207" t="s">
        <v>2446</v>
      </c>
      <c r="F170" s="208" t="s">
        <v>2447</v>
      </c>
      <c r="G170" s="209" t="s">
        <v>351</v>
      </c>
      <c r="H170" s="210">
        <v>22</v>
      </c>
      <c r="I170" s="211"/>
      <c r="J170" s="212">
        <f>ROUND(I170*H170,2)</f>
        <v>0</v>
      </c>
      <c r="K170" s="208" t="s">
        <v>21</v>
      </c>
      <c r="L170" s="62"/>
      <c r="M170" s="213" t="s">
        <v>21</v>
      </c>
      <c r="N170" s="214" t="s">
        <v>41</v>
      </c>
      <c r="O170" s="43"/>
      <c r="P170" s="215">
        <f>O170*H170</f>
        <v>0</v>
      </c>
      <c r="Q170" s="215">
        <v>0.00104</v>
      </c>
      <c r="R170" s="215">
        <f>Q170*H170</f>
        <v>0.022879999999999998</v>
      </c>
      <c r="S170" s="215">
        <v>0</v>
      </c>
      <c r="T170" s="216">
        <f>S170*H170</f>
        <v>0</v>
      </c>
      <c r="AR170" s="25" t="s">
        <v>301</v>
      </c>
      <c r="AT170" s="25" t="s">
        <v>198</v>
      </c>
      <c r="AU170" s="25" t="s">
        <v>79</v>
      </c>
      <c r="AY170" s="25" t="s">
        <v>195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25" t="s">
        <v>77</v>
      </c>
      <c r="BK170" s="217">
        <f>ROUND(I170*H170,2)</f>
        <v>0</v>
      </c>
      <c r="BL170" s="25" t="s">
        <v>301</v>
      </c>
      <c r="BM170" s="25" t="s">
        <v>2448</v>
      </c>
    </row>
    <row r="171" spans="2:51" s="13" customFormat="1" ht="13.5">
      <c r="B171" s="232"/>
      <c r="C171" s="233"/>
      <c r="D171" s="218" t="s">
        <v>207</v>
      </c>
      <c r="E171" s="234" t="s">
        <v>21</v>
      </c>
      <c r="F171" s="235" t="s">
        <v>2449</v>
      </c>
      <c r="G171" s="233"/>
      <c r="H171" s="236">
        <v>22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207</v>
      </c>
      <c r="AU171" s="242" t="s">
        <v>79</v>
      </c>
      <c r="AV171" s="13" t="s">
        <v>79</v>
      </c>
      <c r="AW171" s="13" t="s">
        <v>33</v>
      </c>
      <c r="AX171" s="13" t="s">
        <v>70</v>
      </c>
      <c r="AY171" s="242" t="s">
        <v>195</v>
      </c>
    </row>
    <row r="172" spans="2:51" s="14" customFormat="1" ht="13.5">
      <c r="B172" s="243"/>
      <c r="C172" s="244"/>
      <c r="D172" s="245" t="s">
        <v>207</v>
      </c>
      <c r="E172" s="246" t="s">
        <v>21</v>
      </c>
      <c r="F172" s="247" t="s">
        <v>211</v>
      </c>
      <c r="G172" s="244"/>
      <c r="H172" s="248">
        <v>22</v>
      </c>
      <c r="I172" s="249"/>
      <c r="J172" s="244"/>
      <c r="K172" s="244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207</v>
      </c>
      <c r="AU172" s="254" t="s">
        <v>79</v>
      </c>
      <c r="AV172" s="14" t="s">
        <v>203</v>
      </c>
      <c r="AW172" s="14" t="s">
        <v>33</v>
      </c>
      <c r="AX172" s="14" t="s">
        <v>77</v>
      </c>
      <c r="AY172" s="254" t="s">
        <v>195</v>
      </c>
    </row>
    <row r="173" spans="2:65" s="1" customFormat="1" ht="22.5" customHeight="1">
      <c r="B173" s="42"/>
      <c r="C173" s="206" t="s">
        <v>396</v>
      </c>
      <c r="D173" s="206" t="s">
        <v>198</v>
      </c>
      <c r="E173" s="207" t="s">
        <v>2450</v>
      </c>
      <c r="F173" s="208" t="s">
        <v>2451</v>
      </c>
      <c r="G173" s="209" t="s">
        <v>351</v>
      </c>
      <c r="H173" s="210">
        <v>13</v>
      </c>
      <c r="I173" s="211"/>
      <c r="J173" s="212">
        <f>ROUND(I173*H173,2)</f>
        <v>0</v>
      </c>
      <c r="K173" s="208" t="s">
        <v>21</v>
      </c>
      <c r="L173" s="62"/>
      <c r="M173" s="213" t="s">
        <v>21</v>
      </c>
      <c r="N173" s="214" t="s">
        <v>41</v>
      </c>
      <c r="O173" s="43"/>
      <c r="P173" s="215">
        <f>O173*H173</f>
        <v>0</v>
      </c>
      <c r="Q173" s="215">
        <v>0.00091</v>
      </c>
      <c r="R173" s="215">
        <f>Q173*H173</f>
        <v>0.01183</v>
      </c>
      <c r="S173" s="215">
        <v>0</v>
      </c>
      <c r="T173" s="216">
        <f>S173*H173</f>
        <v>0</v>
      </c>
      <c r="AR173" s="25" t="s">
        <v>301</v>
      </c>
      <c r="AT173" s="25" t="s">
        <v>198</v>
      </c>
      <c r="AU173" s="25" t="s">
        <v>79</v>
      </c>
      <c r="AY173" s="25" t="s">
        <v>195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77</v>
      </c>
      <c r="BK173" s="217">
        <f>ROUND(I173*H173,2)</f>
        <v>0</v>
      </c>
      <c r="BL173" s="25" t="s">
        <v>301</v>
      </c>
      <c r="BM173" s="25" t="s">
        <v>2452</v>
      </c>
    </row>
    <row r="174" spans="2:51" s="13" customFormat="1" ht="13.5">
      <c r="B174" s="232"/>
      <c r="C174" s="233"/>
      <c r="D174" s="218" t="s">
        <v>207</v>
      </c>
      <c r="E174" s="234" t="s">
        <v>21</v>
      </c>
      <c r="F174" s="235" t="s">
        <v>2453</v>
      </c>
      <c r="G174" s="233"/>
      <c r="H174" s="236">
        <v>13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207</v>
      </c>
      <c r="AU174" s="242" t="s">
        <v>79</v>
      </c>
      <c r="AV174" s="13" t="s">
        <v>79</v>
      </c>
      <c r="AW174" s="13" t="s">
        <v>33</v>
      </c>
      <c r="AX174" s="13" t="s">
        <v>70</v>
      </c>
      <c r="AY174" s="242" t="s">
        <v>195</v>
      </c>
    </row>
    <row r="175" spans="2:51" s="14" customFormat="1" ht="13.5">
      <c r="B175" s="243"/>
      <c r="C175" s="244"/>
      <c r="D175" s="245" t="s">
        <v>207</v>
      </c>
      <c r="E175" s="246" t="s">
        <v>21</v>
      </c>
      <c r="F175" s="247" t="s">
        <v>211</v>
      </c>
      <c r="G175" s="244"/>
      <c r="H175" s="248">
        <v>13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207</v>
      </c>
      <c r="AU175" s="254" t="s">
        <v>79</v>
      </c>
      <c r="AV175" s="14" t="s">
        <v>203</v>
      </c>
      <c r="AW175" s="14" t="s">
        <v>33</v>
      </c>
      <c r="AX175" s="14" t="s">
        <v>77</v>
      </c>
      <c r="AY175" s="254" t="s">
        <v>195</v>
      </c>
    </row>
    <row r="176" spans="2:65" s="1" customFormat="1" ht="22.5" customHeight="1">
      <c r="B176" s="42"/>
      <c r="C176" s="206" t="s">
        <v>403</v>
      </c>
      <c r="D176" s="206" t="s">
        <v>198</v>
      </c>
      <c r="E176" s="207" t="s">
        <v>2454</v>
      </c>
      <c r="F176" s="208" t="s">
        <v>2455</v>
      </c>
      <c r="G176" s="209" t="s">
        <v>351</v>
      </c>
      <c r="H176" s="210">
        <v>14</v>
      </c>
      <c r="I176" s="211"/>
      <c r="J176" s="212">
        <f>ROUND(I176*H176,2)</f>
        <v>0</v>
      </c>
      <c r="K176" s="208" t="s">
        <v>21</v>
      </c>
      <c r="L176" s="62"/>
      <c r="M176" s="213" t="s">
        <v>21</v>
      </c>
      <c r="N176" s="214" t="s">
        <v>41</v>
      </c>
      <c r="O176" s="43"/>
      <c r="P176" s="215">
        <f>O176*H176</f>
        <v>0</v>
      </c>
      <c r="Q176" s="215">
        <v>0.00171</v>
      </c>
      <c r="R176" s="215">
        <f>Q176*H176</f>
        <v>0.02394</v>
      </c>
      <c r="S176" s="215">
        <v>0</v>
      </c>
      <c r="T176" s="216">
        <f>S176*H176</f>
        <v>0</v>
      </c>
      <c r="AR176" s="25" t="s">
        <v>301</v>
      </c>
      <c r="AT176" s="25" t="s">
        <v>198</v>
      </c>
      <c r="AU176" s="25" t="s">
        <v>79</v>
      </c>
      <c r="AY176" s="25" t="s">
        <v>195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25" t="s">
        <v>77</v>
      </c>
      <c r="BK176" s="217">
        <f>ROUND(I176*H176,2)</f>
        <v>0</v>
      </c>
      <c r="BL176" s="25" t="s">
        <v>301</v>
      </c>
      <c r="BM176" s="25" t="s">
        <v>2456</v>
      </c>
    </row>
    <row r="177" spans="2:51" s="13" customFormat="1" ht="13.5">
      <c r="B177" s="232"/>
      <c r="C177" s="233"/>
      <c r="D177" s="218" t="s">
        <v>207</v>
      </c>
      <c r="E177" s="234" t="s">
        <v>21</v>
      </c>
      <c r="F177" s="235" t="s">
        <v>2457</v>
      </c>
      <c r="G177" s="233"/>
      <c r="H177" s="236">
        <v>14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207</v>
      </c>
      <c r="AU177" s="242" t="s">
        <v>79</v>
      </c>
      <c r="AV177" s="13" t="s">
        <v>79</v>
      </c>
      <c r="AW177" s="13" t="s">
        <v>33</v>
      </c>
      <c r="AX177" s="13" t="s">
        <v>70</v>
      </c>
      <c r="AY177" s="242" t="s">
        <v>195</v>
      </c>
    </row>
    <row r="178" spans="2:51" s="14" customFormat="1" ht="13.5">
      <c r="B178" s="243"/>
      <c r="C178" s="244"/>
      <c r="D178" s="245" t="s">
        <v>207</v>
      </c>
      <c r="E178" s="246" t="s">
        <v>21</v>
      </c>
      <c r="F178" s="247" t="s">
        <v>211</v>
      </c>
      <c r="G178" s="244"/>
      <c r="H178" s="248">
        <v>14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207</v>
      </c>
      <c r="AU178" s="254" t="s">
        <v>79</v>
      </c>
      <c r="AV178" s="14" t="s">
        <v>203</v>
      </c>
      <c r="AW178" s="14" t="s">
        <v>33</v>
      </c>
      <c r="AX178" s="14" t="s">
        <v>77</v>
      </c>
      <c r="AY178" s="254" t="s">
        <v>195</v>
      </c>
    </row>
    <row r="179" spans="2:65" s="1" customFormat="1" ht="22.5" customHeight="1">
      <c r="B179" s="42"/>
      <c r="C179" s="206" t="s">
        <v>408</v>
      </c>
      <c r="D179" s="206" t="s">
        <v>198</v>
      </c>
      <c r="E179" s="207" t="s">
        <v>2458</v>
      </c>
      <c r="F179" s="208" t="s">
        <v>2459</v>
      </c>
      <c r="G179" s="209" t="s">
        <v>351</v>
      </c>
      <c r="H179" s="210">
        <v>21</v>
      </c>
      <c r="I179" s="211"/>
      <c r="J179" s="212">
        <f>ROUND(I179*H179,2)</f>
        <v>0</v>
      </c>
      <c r="K179" s="208" t="s">
        <v>21</v>
      </c>
      <c r="L179" s="62"/>
      <c r="M179" s="213" t="s">
        <v>21</v>
      </c>
      <c r="N179" s="214" t="s">
        <v>41</v>
      </c>
      <c r="O179" s="43"/>
      <c r="P179" s="215">
        <f>O179*H179</f>
        <v>0</v>
      </c>
      <c r="Q179" s="215">
        <v>0.00144</v>
      </c>
      <c r="R179" s="215">
        <f>Q179*H179</f>
        <v>0.030240000000000003</v>
      </c>
      <c r="S179" s="215">
        <v>0</v>
      </c>
      <c r="T179" s="216">
        <f>S179*H179</f>
        <v>0</v>
      </c>
      <c r="AR179" s="25" t="s">
        <v>301</v>
      </c>
      <c r="AT179" s="25" t="s">
        <v>198</v>
      </c>
      <c r="AU179" s="25" t="s">
        <v>79</v>
      </c>
      <c r="AY179" s="25" t="s">
        <v>195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25" t="s">
        <v>77</v>
      </c>
      <c r="BK179" s="217">
        <f>ROUND(I179*H179,2)</f>
        <v>0</v>
      </c>
      <c r="BL179" s="25" t="s">
        <v>301</v>
      </c>
      <c r="BM179" s="25" t="s">
        <v>2460</v>
      </c>
    </row>
    <row r="180" spans="2:51" s="13" customFormat="1" ht="13.5">
      <c r="B180" s="232"/>
      <c r="C180" s="233"/>
      <c r="D180" s="218" t="s">
        <v>207</v>
      </c>
      <c r="E180" s="234" t="s">
        <v>21</v>
      </c>
      <c r="F180" s="235" t="s">
        <v>2461</v>
      </c>
      <c r="G180" s="233"/>
      <c r="H180" s="236">
        <v>21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207</v>
      </c>
      <c r="AU180" s="242" t="s">
        <v>79</v>
      </c>
      <c r="AV180" s="13" t="s">
        <v>79</v>
      </c>
      <c r="AW180" s="13" t="s">
        <v>33</v>
      </c>
      <c r="AX180" s="13" t="s">
        <v>70</v>
      </c>
      <c r="AY180" s="242" t="s">
        <v>195</v>
      </c>
    </row>
    <row r="181" spans="2:51" s="14" customFormat="1" ht="13.5">
      <c r="B181" s="243"/>
      <c r="C181" s="244"/>
      <c r="D181" s="245" t="s">
        <v>207</v>
      </c>
      <c r="E181" s="246" t="s">
        <v>21</v>
      </c>
      <c r="F181" s="247" t="s">
        <v>211</v>
      </c>
      <c r="G181" s="244"/>
      <c r="H181" s="248">
        <v>21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207</v>
      </c>
      <c r="AU181" s="254" t="s">
        <v>79</v>
      </c>
      <c r="AV181" s="14" t="s">
        <v>203</v>
      </c>
      <c r="AW181" s="14" t="s">
        <v>33</v>
      </c>
      <c r="AX181" s="14" t="s">
        <v>77</v>
      </c>
      <c r="AY181" s="254" t="s">
        <v>195</v>
      </c>
    </row>
    <row r="182" spans="2:65" s="1" customFormat="1" ht="22.5" customHeight="1">
      <c r="B182" s="42"/>
      <c r="C182" s="260" t="s">
        <v>413</v>
      </c>
      <c r="D182" s="260" t="s">
        <v>233</v>
      </c>
      <c r="E182" s="261" t="s">
        <v>2462</v>
      </c>
      <c r="F182" s="262" t="s">
        <v>2463</v>
      </c>
      <c r="G182" s="263" t="s">
        <v>351</v>
      </c>
      <c r="H182" s="264">
        <v>21.63</v>
      </c>
      <c r="I182" s="265"/>
      <c r="J182" s="266">
        <f>ROUND(I182*H182,2)</f>
        <v>0</v>
      </c>
      <c r="K182" s="262" t="s">
        <v>21</v>
      </c>
      <c r="L182" s="267"/>
      <c r="M182" s="268" t="s">
        <v>21</v>
      </c>
      <c r="N182" s="269" t="s">
        <v>41</v>
      </c>
      <c r="O182" s="43"/>
      <c r="P182" s="215">
        <f>O182*H182</f>
        <v>0</v>
      </c>
      <c r="Q182" s="215">
        <v>0.00026</v>
      </c>
      <c r="R182" s="215">
        <f>Q182*H182</f>
        <v>0.005623799999999999</v>
      </c>
      <c r="S182" s="215">
        <v>0</v>
      </c>
      <c r="T182" s="216">
        <f>S182*H182</f>
        <v>0</v>
      </c>
      <c r="AR182" s="25" t="s">
        <v>403</v>
      </c>
      <c r="AT182" s="25" t="s">
        <v>233</v>
      </c>
      <c r="AU182" s="25" t="s">
        <v>79</v>
      </c>
      <c r="AY182" s="25" t="s">
        <v>195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5" t="s">
        <v>77</v>
      </c>
      <c r="BK182" s="217">
        <f>ROUND(I182*H182,2)</f>
        <v>0</v>
      </c>
      <c r="BL182" s="25" t="s">
        <v>301</v>
      </c>
      <c r="BM182" s="25" t="s">
        <v>2464</v>
      </c>
    </row>
    <row r="183" spans="2:51" s="13" customFormat="1" ht="13.5">
      <c r="B183" s="232"/>
      <c r="C183" s="233"/>
      <c r="D183" s="218" t="s">
        <v>207</v>
      </c>
      <c r="E183" s="234" t="s">
        <v>21</v>
      </c>
      <c r="F183" s="235" t="s">
        <v>2465</v>
      </c>
      <c r="G183" s="233"/>
      <c r="H183" s="236">
        <v>21.63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207</v>
      </c>
      <c r="AU183" s="242" t="s">
        <v>79</v>
      </c>
      <c r="AV183" s="13" t="s">
        <v>79</v>
      </c>
      <c r="AW183" s="13" t="s">
        <v>33</v>
      </c>
      <c r="AX183" s="13" t="s">
        <v>70</v>
      </c>
      <c r="AY183" s="242" t="s">
        <v>195</v>
      </c>
    </row>
    <row r="184" spans="2:51" s="13" customFormat="1" ht="13.5">
      <c r="B184" s="232"/>
      <c r="C184" s="233"/>
      <c r="D184" s="245" t="s">
        <v>207</v>
      </c>
      <c r="E184" s="256" t="s">
        <v>21</v>
      </c>
      <c r="F184" s="257" t="s">
        <v>2465</v>
      </c>
      <c r="G184" s="233"/>
      <c r="H184" s="258">
        <v>21.63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207</v>
      </c>
      <c r="AU184" s="242" t="s">
        <v>79</v>
      </c>
      <c r="AV184" s="13" t="s">
        <v>79</v>
      </c>
      <c r="AW184" s="13" t="s">
        <v>33</v>
      </c>
      <c r="AX184" s="13" t="s">
        <v>77</v>
      </c>
      <c r="AY184" s="242" t="s">
        <v>195</v>
      </c>
    </row>
    <row r="185" spans="2:65" s="1" customFormat="1" ht="22.5" customHeight="1">
      <c r="B185" s="42"/>
      <c r="C185" s="206" t="s">
        <v>419</v>
      </c>
      <c r="D185" s="206" t="s">
        <v>198</v>
      </c>
      <c r="E185" s="207" t="s">
        <v>2466</v>
      </c>
      <c r="F185" s="208" t="s">
        <v>2467</v>
      </c>
      <c r="G185" s="209" t="s">
        <v>351</v>
      </c>
      <c r="H185" s="210">
        <v>29</v>
      </c>
      <c r="I185" s="211"/>
      <c r="J185" s="212">
        <f>ROUND(I185*H185,2)</f>
        <v>0</v>
      </c>
      <c r="K185" s="208" t="s">
        <v>21</v>
      </c>
      <c r="L185" s="62"/>
      <c r="M185" s="213" t="s">
        <v>21</v>
      </c>
      <c r="N185" s="214" t="s">
        <v>41</v>
      </c>
      <c r="O185" s="43"/>
      <c r="P185" s="215">
        <f>O185*H185</f>
        <v>0</v>
      </c>
      <c r="Q185" s="215">
        <v>0.00185</v>
      </c>
      <c r="R185" s="215">
        <f>Q185*H185</f>
        <v>0.05365</v>
      </c>
      <c r="S185" s="215">
        <v>0</v>
      </c>
      <c r="T185" s="216">
        <f>S185*H185</f>
        <v>0</v>
      </c>
      <c r="AR185" s="25" t="s">
        <v>301</v>
      </c>
      <c r="AT185" s="25" t="s">
        <v>198</v>
      </c>
      <c r="AU185" s="25" t="s">
        <v>79</v>
      </c>
      <c r="AY185" s="25" t="s">
        <v>195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25" t="s">
        <v>77</v>
      </c>
      <c r="BK185" s="217">
        <f>ROUND(I185*H185,2)</f>
        <v>0</v>
      </c>
      <c r="BL185" s="25" t="s">
        <v>301</v>
      </c>
      <c r="BM185" s="25" t="s">
        <v>2468</v>
      </c>
    </row>
    <row r="186" spans="2:51" s="13" customFormat="1" ht="13.5">
      <c r="B186" s="232"/>
      <c r="C186" s="233"/>
      <c r="D186" s="218" t="s">
        <v>207</v>
      </c>
      <c r="E186" s="234" t="s">
        <v>21</v>
      </c>
      <c r="F186" s="235" t="s">
        <v>2469</v>
      </c>
      <c r="G186" s="233"/>
      <c r="H186" s="236">
        <v>29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207</v>
      </c>
      <c r="AU186" s="242" t="s">
        <v>79</v>
      </c>
      <c r="AV186" s="13" t="s">
        <v>79</v>
      </c>
      <c r="AW186" s="13" t="s">
        <v>33</v>
      </c>
      <c r="AX186" s="13" t="s">
        <v>70</v>
      </c>
      <c r="AY186" s="242" t="s">
        <v>195</v>
      </c>
    </row>
    <row r="187" spans="2:51" s="14" customFormat="1" ht="13.5">
      <c r="B187" s="243"/>
      <c r="C187" s="244"/>
      <c r="D187" s="245" t="s">
        <v>207</v>
      </c>
      <c r="E187" s="246" t="s">
        <v>21</v>
      </c>
      <c r="F187" s="247" t="s">
        <v>211</v>
      </c>
      <c r="G187" s="244"/>
      <c r="H187" s="248">
        <v>29</v>
      </c>
      <c r="I187" s="249"/>
      <c r="J187" s="244"/>
      <c r="K187" s="244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207</v>
      </c>
      <c r="AU187" s="254" t="s">
        <v>79</v>
      </c>
      <c r="AV187" s="14" t="s">
        <v>203</v>
      </c>
      <c r="AW187" s="14" t="s">
        <v>33</v>
      </c>
      <c r="AX187" s="14" t="s">
        <v>77</v>
      </c>
      <c r="AY187" s="254" t="s">
        <v>195</v>
      </c>
    </row>
    <row r="188" spans="2:65" s="1" customFormat="1" ht="22.5" customHeight="1">
      <c r="B188" s="42"/>
      <c r="C188" s="260" t="s">
        <v>425</v>
      </c>
      <c r="D188" s="260" t="s">
        <v>233</v>
      </c>
      <c r="E188" s="261" t="s">
        <v>2470</v>
      </c>
      <c r="F188" s="262" t="s">
        <v>2471</v>
      </c>
      <c r="G188" s="263" t="s">
        <v>351</v>
      </c>
      <c r="H188" s="264">
        <v>29.87</v>
      </c>
      <c r="I188" s="265"/>
      <c r="J188" s="266">
        <f>ROUND(I188*H188,2)</f>
        <v>0</v>
      </c>
      <c r="K188" s="262" t="s">
        <v>21</v>
      </c>
      <c r="L188" s="267"/>
      <c r="M188" s="268" t="s">
        <v>21</v>
      </c>
      <c r="N188" s="269" t="s">
        <v>41</v>
      </c>
      <c r="O188" s="43"/>
      <c r="P188" s="215">
        <f>O188*H188</f>
        <v>0</v>
      </c>
      <c r="Q188" s="215">
        <v>0.00026</v>
      </c>
      <c r="R188" s="215">
        <f>Q188*H188</f>
        <v>0.007766199999999999</v>
      </c>
      <c r="S188" s="215">
        <v>0</v>
      </c>
      <c r="T188" s="216">
        <f>S188*H188</f>
        <v>0</v>
      </c>
      <c r="AR188" s="25" t="s">
        <v>403</v>
      </c>
      <c r="AT188" s="25" t="s">
        <v>233</v>
      </c>
      <c r="AU188" s="25" t="s">
        <v>79</v>
      </c>
      <c r="AY188" s="25" t="s">
        <v>195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25" t="s">
        <v>77</v>
      </c>
      <c r="BK188" s="217">
        <f>ROUND(I188*H188,2)</f>
        <v>0</v>
      </c>
      <c r="BL188" s="25" t="s">
        <v>301</v>
      </c>
      <c r="BM188" s="25" t="s">
        <v>2472</v>
      </c>
    </row>
    <row r="189" spans="2:51" s="13" customFormat="1" ht="13.5">
      <c r="B189" s="232"/>
      <c r="C189" s="233"/>
      <c r="D189" s="218" t="s">
        <v>207</v>
      </c>
      <c r="E189" s="234" t="s">
        <v>21</v>
      </c>
      <c r="F189" s="235" t="s">
        <v>2473</v>
      </c>
      <c r="G189" s="233"/>
      <c r="H189" s="236">
        <v>29.87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207</v>
      </c>
      <c r="AU189" s="242" t="s">
        <v>79</v>
      </c>
      <c r="AV189" s="13" t="s">
        <v>79</v>
      </c>
      <c r="AW189" s="13" t="s">
        <v>33</v>
      </c>
      <c r="AX189" s="13" t="s">
        <v>70</v>
      </c>
      <c r="AY189" s="242" t="s">
        <v>195</v>
      </c>
    </row>
    <row r="190" spans="2:51" s="14" customFormat="1" ht="13.5">
      <c r="B190" s="243"/>
      <c r="C190" s="244"/>
      <c r="D190" s="245" t="s">
        <v>207</v>
      </c>
      <c r="E190" s="246" t="s">
        <v>21</v>
      </c>
      <c r="F190" s="247" t="s">
        <v>211</v>
      </c>
      <c r="G190" s="244"/>
      <c r="H190" s="248">
        <v>29.87</v>
      </c>
      <c r="I190" s="249"/>
      <c r="J190" s="244"/>
      <c r="K190" s="244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207</v>
      </c>
      <c r="AU190" s="254" t="s">
        <v>79</v>
      </c>
      <c r="AV190" s="14" t="s">
        <v>203</v>
      </c>
      <c r="AW190" s="14" t="s">
        <v>33</v>
      </c>
      <c r="AX190" s="14" t="s">
        <v>77</v>
      </c>
      <c r="AY190" s="254" t="s">
        <v>195</v>
      </c>
    </row>
    <row r="191" spans="2:65" s="1" customFormat="1" ht="22.5" customHeight="1">
      <c r="B191" s="42"/>
      <c r="C191" s="206" t="s">
        <v>432</v>
      </c>
      <c r="D191" s="206" t="s">
        <v>198</v>
      </c>
      <c r="E191" s="207" t="s">
        <v>2474</v>
      </c>
      <c r="F191" s="208" t="s">
        <v>2475</v>
      </c>
      <c r="G191" s="209" t="s">
        <v>351</v>
      </c>
      <c r="H191" s="210">
        <v>10</v>
      </c>
      <c r="I191" s="211"/>
      <c r="J191" s="212">
        <f>ROUND(I191*H191,2)</f>
        <v>0</v>
      </c>
      <c r="K191" s="208" t="s">
        <v>21</v>
      </c>
      <c r="L191" s="62"/>
      <c r="M191" s="213" t="s">
        <v>21</v>
      </c>
      <c r="N191" s="214" t="s">
        <v>41</v>
      </c>
      <c r="O191" s="43"/>
      <c r="P191" s="215">
        <f>O191*H191</f>
        <v>0</v>
      </c>
      <c r="Q191" s="215">
        <v>0.003</v>
      </c>
      <c r="R191" s="215">
        <f>Q191*H191</f>
        <v>0.03</v>
      </c>
      <c r="S191" s="215">
        <v>0</v>
      </c>
      <c r="T191" s="216">
        <f>S191*H191</f>
        <v>0</v>
      </c>
      <c r="AR191" s="25" t="s">
        <v>301</v>
      </c>
      <c r="AT191" s="25" t="s">
        <v>198</v>
      </c>
      <c r="AU191" s="25" t="s">
        <v>79</v>
      </c>
      <c r="AY191" s="25" t="s">
        <v>195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25" t="s">
        <v>77</v>
      </c>
      <c r="BK191" s="217">
        <f>ROUND(I191*H191,2)</f>
        <v>0</v>
      </c>
      <c r="BL191" s="25" t="s">
        <v>301</v>
      </c>
      <c r="BM191" s="25" t="s">
        <v>2476</v>
      </c>
    </row>
    <row r="192" spans="2:51" s="13" customFormat="1" ht="13.5">
      <c r="B192" s="232"/>
      <c r="C192" s="233"/>
      <c r="D192" s="218" t="s">
        <v>207</v>
      </c>
      <c r="E192" s="234" t="s">
        <v>21</v>
      </c>
      <c r="F192" s="235" t="s">
        <v>2477</v>
      </c>
      <c r="G192" s="233"/>
      <c r="H192" s="236">
        <v>10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207</v>
      </c>
      <c r="AU192" s="242" t="s">
        <v>79</v>
      </c>
      <c r="AV192" s="13" t="s">
        <v>79</v>
      </c>
      <c r="AW192" s="13" t="s">
        <v>33</v>
      </c>
      <c r="AX192" s="13" t="s">
        <v>70</v>
      </c>
      <c r="AY192" s="242" t="s">
        <v>195</v>
      </c>
    </row>
    <row r="193" spans="2:51" s="14" customFormat="1" ht="13.5">
      <c r="B193" s="243"/>
      <c r="C193" s="244"/>
      <c r="D193" s="245" t="s">
        <v>207</v>
      </c>
      <c r="E193" s="246" t="s">
        <v>21</v>
      </c>
      <c r="F193" s="247" t="s">
        <v>211</v>
      </c>
      <c r="G193" s="244"/>
      <c r="H193" s="248">
        <v>10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AT193" s="254" t="s">
        <v>207</v>
      </c>
      <c r="AU193" s="254" t="s">
        <v>79</v>
      </c>
      <c r="AV193" s="14" t="s">
        <v>203</v>
      </c>
      <c r="AW193" s="14" t="s">
        <v>33</v>
      </c>
      <c r="AX193" s="14" t="s">
        <v>77</v>
      </c>
      <c r="AY193" s="254" t="s">
        <v>195</v>
      </c>
    </row>
    <row r="194" spans="2:65" s="1" customFormat="1" ht="22.5" customHeight="1">
      <c r="B194" s="42"/>
      <c r="C194" s="260" t="s">
        <v>439</v>
      </c>
      <c r="D194" s="260" t="s">
        <v>233</v>
      </c>
      <c r="E194" s="261" t="s">
        <v>2478</v>
      </c>
      <c r="F194" s="262" t="s">
        <v>2479</v>
      </c>
      <c r="G194" s="263" t="s">
        <v>351</v>
      </c>
      <c r="H194" s="264">
        <v>10.3</v>
      </c>
      <c r="I194" s="265"/>
      <c r="J194" s="266">
        <f>ROUND(I194*H194,2)</f>
        <v>0</v>
      </c>
      <c r="K194" s="262" t="s">
        <v>21</v>
      </c>
      <c r="L194" s="267"/>
      <c r="M194" s="268" t="s">
        <v>21</v>
      </c>
      <c r="N194" s="269" t="s">
        <v>41</v>
      </c>
      <c r="O194" s="43"/>
      <c r="P194" s="215">
        <f>O194*H194</f>
        <v>0</v>
      </c>
      <c r="Q194" s="215">
        <v>0.00026</v>
      </c>
      <c r="R194" s="215">
        <f>Q194*H194</f>
        <v>0.002678</v>
      </c>
      <c r="S194" s="215">
        <v>0</v>
      </c>
      <c r="T194" s="216">
        <f>S194*H194</f>
        <v>0</v>
      </c>
      <c r="AR194" s="25" t="s">
        <v>403</v>
      </c>
      <c r="AT194" s="25" t="s">
        <v>233</v>
      </c>
      <c r="AU194" s="25" t="s">
        <v>79</v>
      </c>
      <c r="AY194" s="25" t="s">
        <v>195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25" t="s">
        <v>77</v>
      </c>
      <c r="BK194" s="217">
        <f>ROUND(I194*H194,2)</f>
        <v>0</v>
      </c>
      <c r="BL194" s="25" t="s">
        <v>301</v>
      </c>
      <c r="BM194" s="25" t="s">
        <v>2480</v>
      </c>
    </row>
    <row r="195" spans="2:51" s="13" customFormat="1" ht="13.5">
      <c r="B195" s="232"/>
      <c r="C195" s="233"/>
      <c r="D195" s="218" t="s">
        <v>207</v>
      </c>
      <c r="E195" s="234" t="s">
        <v>21</v>
      </c>
      <c r="F195" s="235" t="s">
        <v>2481</v>
      </c>
      <c r="G195" s="233"/>
      <c r="H195" s="236">
        <v>10.3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207</v>
      </c>
      <c r="AU195" s="242" t="s">
        <v>79</v>
      </c>
      <c r="AV195" s="13" t="s">
        <v>79</v>
      </c>
      <c r="AW195" s="13" t="s">
        <v>33</v>
      </c>
      <c r="AX195" s="13" t="s">
        <v>70</v>
      </c>
      <c r="AY195" s="242" t="s">
        <v>195</v>
      </c>
    </row>
    <row r="196" spans="2:51" s="14" customFormat="1" ht="13.5">
      <c r="B196" s="243"/>
      <c r="C196" s="244"/>
      <c r="D196" s="245" t="s">
        <v>207</v>
      </c>
      <c r="E196" s="246" t="s">
        <v>21</v>
      </c>
      <c r="F196" s="247" t="s">
        <v>211</v>
      </c>
      <c r="G196" s="244"/>
      <c r="H196" s="248">
        <v>10.3</v>
      </c>
      <c r="I196" s="249"/>
      <c r="J196" s="244"/>
      <c r="K196" s="244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207</v>
      </c>
      <c r="AU196" s="254" t="s">
        <v>79</v>
      </c>
      <c r="AV196" s="14" t="s">
        <v>203</v>
      </c>
      <c r="AW196" s="14" t="s">
        <v>33</v>
      </c>
      <c r="AX196" s="14" t="s">
        <v>77</v>
      </c>
      <c r="AY196" s="254" t="s">
        <v>195</v>
      </c>
    </row>
    <row r="197" spans="2:65" s="1" customFormat="1" ht="22.5" customHeight="1">
      <c r="B197" s="42"/>
      <c r="C197" s="260" t="s">
        <v>445</v>
      </c>
      <c r="D197" s="260" t="s">
        <v>233</v>
      </c>
      <c r="E197" s="261" t="s">
        <v>2482</v>
      </c>
      <c r="F197" s="262" t="s">
        <v>2483</v>
      </c>
      <c r="G197" s="263" t="s">
        <v>616</v>
      </c>
      <c r="H197" s="264">
        <v>43.5</v>
      </c>
      <c r="I197" s="265"/>
      <c r="J197" s="266">
        <f>ROUND(I197*H197,2)</f>
        <v>0</v>
      </c>
      <c r="K197" s="262" t="s">
        <v>21</v>
      </c>
      <c r="L197" s="267"/>
      <c r="M197" s="268" t="s">
        <v>21</v>
      </c>
      <c r="N197" s="269" t="s">
        <v>41</v>
      </c>
      <c r="O197" s="43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AR197" s="25" t="s">
        <v>403</v>
      </c>
      <c r="AT197" s="25" t="s">
        <v>233</v>
      </c>
      <c r="AU197" s="25" t="s">
        <v>79</v>
      </c>
      <c r="AY197" s="25" t="s">
        <v>195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25" t="s">
        <v>77</v>
      </c>
      <c r="BK197" s="217">
        <f>ROUND(I197*H197,2)</f>
        <v>0</v>
      </c>
      <c r="BL197" s="25" t="s">
        <v>301</v>
      </c>
      <c r="BM197" s="25" t="s">
        <v>2484</v>
      </c>
    </row>
    <row r="198" spans="2:51" s="13" customFormat="1" ht="13.5">
      <c r="B198" s="232"/>
      <c r="C198" s="233"/>
      <c r="D198" s="245" t="s">
        <v>207</v>
      </c>
      <c r="E198" s="256" t="s">
        <v>21</v>
      </c>
      <c r="F198" s="257" t="s">
        <v>2485</v>
      </c>
      <c r="G198" s="233"/>
      <c r="H198" s="258">
        <v>43.5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207</v>
      </c>
      <c r="AU198" s="242" t="s">
        <v>79</v>
      </c>
      <c r="AV198" s="13" t="s">
        <v>79</v>
      </c>
      <c r="AW198" s="13" t="s">
        <v>33</v>
      </c>
      <c r="AX198" s="13" t="s">
        <v>77</v>
      </c>
      <c r="AY198" s="242" t="s">
        <v>195</v>
      </c>
    </row>
    <row r="199" spans="2:65" s="1" customFormat="1" ht="22.5" customHeight="1">
      <c r="B199" s="42"/>
      <c r="C199" s="206" t="s">
        <v>451</v>
      </c>
      <c r="D199" s="206" t="s">
        <v>198</v>
      </c>
      <c r="E199" s="207" t="s">
        <v>2486</v>
      </c>
      <c r="F199" s="208" t="s">
        <v>2487</v>
      </c>
      <c r="G199" s="209" t="s">
        <v>214</v>
      </c>
      <c r="H199" s="210">
        <v>11</v>
      </c>
      <c r="I199" s="211"/>
      <c r="J199" s="212">
        <f>ROUND(I199*H199,2)</f>
        <v>0</v>
      </c>
      <c r="K199" s="208" t="s">
        <v>21</v>
      </c>
      <c r="L199" s="62"/>
      <c r="M199" s="213" t="s">
        <v>21</v>
      </c>
      <c r="N199" s="214" t="s">
        <v>41</v>
      </c>
      <c r="O199" s="43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AR199" s="25" t="s">
        <v>301</v>
      </c>
      <c r="AT199" s="25" t="s">
        <v>198</v>
      </c>
      <c r="AU199" s="25" t="s">
        <v>79</v>
      </c>
      <c r="AY199" s="25" t="s">
        <v>195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5" t="s">
        <v>77</v>
      </c>
      <c r="BK199" s="217">
        <f>ROUND(I199*H199,2)</f>
        <v>0</v>
      </c>
      <c r="BL199" s="25" t="s">
        <v>301</v>
      </c>
      <c r="BM199" s="25" t="s">
        <v>2488</v>
      </c>
    </row>
    <row r="200" spans="2:51" s="13" customFormat="1" ht="13.5">
      <c r="B200" s="232"/>
      <c r="C200" s="233"/>
      <c r="D200" s="218" t="s">
        <v>207</v>
      </c>
      <c r="E200" s="234" t="s">
        <v>21</v>
      </c>
      <c r="F200" s="235" t="s">
        <v>2489</v>
      </c>
      <c r="G200" s="233"/>
      <c r="H200" s="236">
        <v>11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207</v>
      </c>
      <c r="AU200" s="242" t="s">
        <v>79</v>
      </c>
      <c r="AV200" s="13" t="s">
        <v>79</v>
      </c>
      <c r="AW200" s="13" t="s">
        <v>33</v>
      </c>
      <c r="AX200" s="13" t="s">
        <v>70</v>
      </c>
      <c r="AY200" s="242" t="s">
        <v>195</v>
      </c>
    </row>
    <row r="201" spans="2:51" s="14" customFormat="1" ht="13.5">
      <c r="B201" s="243"/>
      <c r="C201" s="244"/>
      <c r="D201" s="245" t="s">
        <v>207</v>
      </c>
      <c r="E201" s="246" t="s">
        <v>21</v>
      </c>
      <c r="F201" s="247" t="s">
        <v>211</v>
      </c>
      <c r="G201" s="244"/>
      <c r="H201" s="248">
        <v>11</v>
      </c>
      <c r="I201" s="249"/>
      <c r="J201" s="244"/>
      <c r="K201" s="244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207</v>
      </c>
      <c r="AU201" s="254" t="s">
        <v>79</v>
      </c>
      <c r="AV201" s="14" t="s">
        <v>203</v>
      </c>
      <c r="AW201" s="14" t="s">
        <v>33</v>
      </c>
      <c r="AX201" s="14" t="s">
        <v>77</v>
      </c>
      <c r="AY201" s="254" t="s">
        <v>195</v>
      </c>
    </row>
    <row r="202" spans="2:65" s="1" customFormat="1" ht="22.5" customHeight="1">
      <c r="B202" s="42"/>
      <c r="C202" s="206" t="s">
        <v>457</v>
      </c>
      <c r="D202" s="206" t="s">
        <v>198</v>
      </c>
      <c r="E202" s="207" t="s">
        <v>2490</v>
      </c>
      <c r="F202" s="208" t="s">
        <v>2491</v>
      </c>
      <c r="G202" s="209" t="s">
        <v>214</v>
      </c>
      <c r="H202" s="210">
        <v>3</v>
      </c>
      <c r="I202" s="211"/>
      <c r="J202" s="212">
        <f>ROUND(I202*H202,2)</f>
        <v>0</v>
      </c>
      <c r="K202" s="208" t="s">
        <v>21</v>
      </c>
      <c r="L202" s="62"/>
      <c r="M202" s="213" t="s">
        <v>21</v>
      </c>
      <c r="N202" s="214" t="s">
        <v>41</v>
      </c>
      <c r="O202" s="43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AR202" s="25" t="s">
        <v>301</v>
      </c>
      <c r="AT202" s="25" t="s">
        <v>198</v>
      </c>
      <c r="AU202" s="25" t="s">
        <v>79</v>
      </c>
      <c r="AY202" s="25" t="s">
        <v>195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25" t="s">
        <v>77</v>
      </c>
      <c r="BK202" s="217">
        <f>ROUND(I202*H202,2)</f>
        <v>0</v>
      </c>
      <c r="BL202" s="25" t="s">
        <v>301</v>
      </c>
      <c r="BM202" s="25" t="s">
        <v>2492</v>
      </c>
    </row>
    <row r="203" spans="2:51" s="13" customFormat="1" ht="13.5">
      <c r="B203" s="232"/>
      <c r="C203" s="233"/>
      <c r="D203" s="218" t="s">
        <v>207</v>
      </c>
      <c r="E203" s="234" t="s">
        <v>21</v>
      </c>
      <c r="F203" s="235" t="s">
        <v>2493</v>
      </c>
      <c r="G203" s="233"/>
      <c r="H203" s="236">
        <v>3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207</v>
      </c>
      <c r="AU203" s="242" t="s">
        <v>79</v>
      </c>
      <c r="AV203" s="13" t="s">
        <v>79</v>
      </c>
      <c r="AW203" s="13" t="s">
        <v>33</v>
      </c>
      <c r="AX203" s="13" t="s">
        <v>70</v>
      </c>
      <c r="AY203" s="242" t="s">
        <v>195</v>
      </c>
    </row>
    <row r="204" spans="2:51" s="14" customFormat="1" ht="13.5">
      <c r="B204" s="243"/>
      <c r="C204" s="244"/>
      <c r="D204" s="245" t="s">
        <v>207</v>
      </c>
      <c r="E204" s="246" t="s">
        <v>21</v>
      </c>
      <c r="F204" s="247" t="s">
        <v>211</v>
      </c>
      <c r="G204" s="244"/>
      <c r="H204" s="248">
        <v>3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207</v>
      </c>
      <c r="AU204" s="254" t="s">
        <v>79</v>
      </c>
      <c r="AV204" s="14" t="s">
        <v>203</v>
      </c>
      <c r="AW204" s="14" t="s">
        <v>33</v>
      </c>
      <c r="AX204" s="14" t="s">
        <v>77</v>
      </c>
      <c r="AY204" s="254" t="s">
        <v>195</v>
      </c>
    </row>
    <row r="205" spans="2:65" s="1" customFormat="1" ht="22.5" customHeight="1">
      <c r="B205" s="42"/>
      <c r="C205" s="206" t="s">
        <v>464</v>
      </c>
      <c r="D205" s="206" t="s">
        <v>198</v>
      </c>
      <c r="E205" s="207" t="s">
        <v>2494</v>
      </c>
      <c r="F205" s="208" t="s">
        <v>2495</v>
      </c>
      <c r="G205" s="209" t="s">
        <v>214</v>
      </c>
      <c r="H205" s="210">
        <v>7</v>
      </c>
      <c r="I205" s="211"/>
      <c r="J205" s="212">
        <f>ROUND(I205*H205,2)</f>
        <v>0</v>
      </c>
      <c r="K205" s="208" t="s">
        <v>21</v>
      </c>
      <c r="L205" s="62"/>
      <c r="M205" s="213" t="s">
        <v>21</v>
      </c>
      <c r="N205" s="214" t="s">
        <v>41</v>
      </c>
      <c r="O205" s="43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AR205" s="25" t="s">
        <v>301</v>
      </c>
      <c r="AT205" s="25" t="s">
        <v>198</v>
      </c>
      <c r="AU205" s="25" t="s">
        <v>79</v>
      </c>
      <c r="AY205" s="25" t="s">
        <v>195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25" t="s">
        <v>77</v>
      </c>
      <c r="BK205" s="217">
        <f>ROUND(I205*H205,2)</f>
        <v>0</v>
      </c>
      <c r="BL205" s="25" t="s">
        <v>301</v>
      </c>
      <c r="BM205" s="25" t="s">
        <v>2496</v>
      </c>
    </row>
    <row r="206" spans="2:51" s="13" customFormat="1" ht="13.5">
      <c r="B206" s="232"/>
      <c r="C206" s="233"/>
      <c r="D206" s="218" t="s">
        <v>207</v>
      </c>
      <c r="E206" s="234" t="s">
        <v>21</v>
      </c>
      <c r="F206" s="235" t="s">
        <v>2497</v>
      </c>
      <c r="G206" s="233"/>
      <c r="H206" s="236">
        <v>7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207</v>
      </c>
      <c r="AU206" s="242" t="s">
        <v>79</v>
      </c>
      <c r="AV206" s="13" t="s">
        <v>79</v>
      </c>
      <c r="AW206" s="13" t="s">
        <v>33</v>
      </c>
      <c r="AX206" s="13" t="s">
        <v>70</v>
      </c>
      <c r="AY206" s="242" t="s">
        <v>195</v>
      </c>
    </row>
    <row r="207" spans="2:51" s="14" customFormat="1" ht="13.5">
      <c r="B207" s="243"/>
      <c r="C207" s="244"/>
      <c r="D207" s="245" t="s">
        <v>207</v>
      </c>
      <c r="E207" s="246" t="s">
        <v>21</v>
      </c>
      <c r="F207" s="247" t="s">
        <v>211</v>
      </c>
      <c r="G207" s="244"/>
      <c r="H207" s="248">
        <v>7</v>
      </c>
      <c r="I207" s="249"/>
      <c r="J207" s="244"/>
      <c r="K207" s="244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207</v>
      </c>
      <c r="AU207" s="254" t="s">
        <v>79</v>
      </c>
      <c r="AV207" s="14" t="s">
        <v>203</v>
      </c>
      <c r="AW207" s="14" t="s">
        <v>33</v>
      </c>
      <c r="AX207" s="14" t="s">
        <v>77</v>
      </c>
      <c r="AY207" s="254" t="s">
        <v>195</v>
      </c>
    </row>
    <row r="208" spans="2:65" s="1" customFormat="1" ht="22.5" customHeight="1">
      <c r="B208" s="42"/>
      <c r="C208" s="260" t="s">
        <v>471</v>
      </c>
      <c r="D208" s="260" t="s">
        <v>233</v>
      </c>
      <c r="E208" s="261" t="s">
        <v>2498</v>
      </c>
      <c r="F208" s="262" t="s">
        <v>2499</v>
      </c>
      <c r="G208" s="263" t="s">
        <v>214</v>
      </c>
      <c r="H208" s="264">
        <v>2</v>
      </c>
      <c r="I208" s="265"/>
      <c r="J208" s="266">
        <f>ROUND(I208*H208,2)</f>
        <v>0</v>
      </c>
      <c r="K208" s="262" t="s">
        <v>21</v>
      </c>
      <c r="L208" s="267"/>
      <c r="M208" s="268" t="s">
        <v>21</v>
      </c>
      <c r="N208" s="269" t="s">
        <v>41</v>
      </c>
      <c r="O208" s="43"/>
      <c r="P208" s="215">
        <f>O208*H208</f>
        <v>0</v>
      </c>
      <c r="Q208" s="215">
        <v>0.00027</v>
      </c>
      <c r="R208" s="215">
        <f>Q208*H208</f>
        <v>0.00054</v>
      </c>
      <c r="S208" s="215">
        <v>0</v>
      </c>
      <c r="T208" s="216">
        <f>S208*H208</f>
        <v>0</v>
      </c>
      <c r="AR208" s="25" t="s">
        <v>403</v>
      </c>
      <c r="AT208" s="25" t="s">
        <v>233</v>
      </c>
      <c r="AU208" s="25" t="s">
        <v>79</v>
      </c>
      <c r="AY208" s="25" t="s">
        <v>195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25" t="s">
        <v>77</v>
      </c>
      <c r="BK208" s="217">
        <f>ROUND(I208*H208,2)</f>
        <v>0</v>
      </c>
      <c r="BL208" s="25" t="s">
        <v>301</v>
      </c>
      <c r="BM208" s="25" t="s">
        <v>2500</v>
      </c>
    </row>
    <row r="209" spans="2:51" s="13" customFormat="1" ht="13.5">
      <c r="B209" s="232"/>
      <c r="C209" s="233"/>
      <c r="D209" s="218" t="s">
        <v>207</v>
      </c>
      <c r="E209" s="234" t="s">
        <v>21</v>
      </c>
      <c r="F209" s="235" t="s">
        <v>2501</v>
      </c>
      <c r="G209" s="233"/>
      <c r="H209" s="236">
        <v>2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207</v>
      </c>
      <c r="AU209" s="242" t="s">
        <v>79</v>
      </c>
      <c r="AV209" s="13" t="s">
        <v>79</v>
      </c>
      <c r="AW209" s="13" t="s">
        <v>33</v>
      </c>
      <c r="AX209" s="13" t="s">
        <v>70</v>
      </c>
      <c r="AY209" s="242" t="s">
        <v>195</v>
      </c>
    </row>
    <row r="210" spans="2:51" s="14" customFormat="1" ht="13.5">
      <c r="B210" s="243"/>
      <c r="C210" s="244"/>
      <c r="D210" s="245" t="s">
        <v>207</v>
      </c>
      <c r="E210" s="246" t="s">
        <v>21</v>
      </c>
      <c r="F210" s="247" t="s">
        <v>211</v>
      </c>
      <c r="G210" s="244"/>
      <c r="H210" s="248">
        <v>2</v>
      </c>
      <c r="I210" s="249"/>
      <c r="J210" s="244"/>
      <c r="K210" s="244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207</v>
      </c>
      <c r="AU210" s="254" t="s">
        <v>79</v>
      </c>
      <c r="AV210" s="14" t="s">
        <v>203</v>
      </c>
      <c r="AW210" s="14" t="s">
        <v>33</v>
      </c>
      <c r="AX210" s="14" t="s">
        <v>77</v>
      </c>
      <c r="AY210" s="254" t="s">
        <v>195</v>
      </c>
    </row>
    <row r="211" spans="2:65" s="1" customFormat="1" ht="31.5" customHeight="1">
      <c r="B211" s="42"/>
      <c r="C211" s="206" t="s">
        <v>483</v>
      </c>
      <c r="D211" s="206" t="s">
        <v>198</v>
      </c>
      <c r="E211" s="207" t="s">
        <v>2502</v>
      </c>
      <c r="F211" s="208" t="s">
        <v>2503</v>
      </c>
      <c r="G211" s="209" t="s">
        <v>214</v>
      </c>
      <c r="H211" s="210">
        <v>2</v>
      </c>
      <c r="I211" s="211"/>
      <c r="J211" s="212">
        <f>ROUND(I211*H211,2)</f>
        <v>0</v>
      </c>
      <c r="K211" s="208" t="s">
        <v>21</v>
      </c>
      <c r="L211" s="62"/>
      <c r="M211" s="213" t="s">
        <v>21</v>
      </c>
      <c r="N211" s="214" t="s">
        <v>41</v>
      </c>
      <c r="O211" s="43"/>
      <c r="P211" s="215">
        <f>O211*H211</f>
        <v>0</v>
      </c>
      <c r="Q211" s="215">
        <v>0.00167</v>
      </c>
      <c r="R211" s="215">
        <f>Q211*H211</f>
        <v>0.00334</v>
      </c>
      <c r="S211" s="215">
        <v>0</v>
      </c>
      <c r="T211" s="216">
        <f>S211*H211</f>
        <v>0</v>
      </c>
      <c r="AR211" s="25" t="s">
        <v>301</v>
      </c>
      <c r="AT211" s="25" t="s">
        <v>198</v>
      </c>
      <c r="AU211" s="25" t="s">
        <v>79</v>
      </c>
      <c r="AY211" s="25" t="s">
        <v>195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25" t="s">
        <v>77</v>
      </c>
      <c r="BK211" s="217">
        <f>ROUND(I211*H211,2)</f>
        <v>0</v>
      </c>
      <c r="BL211" s="25" t="s">
        <v>301</v>
      </c>
      <c r="BM211" s="25" t="s">
        <v>2504</v>
      </c>
    </row>
    <row r="212" spans="2:51" s="13" customFormat="1" ht="13.5">
      <c r="B212" s="232"/>
      <c r="C212" s="233"/>
      <c r="D212" s="218" t="s">
        <v>207</v>
      </c>
      <c r="E212" s="234" t="s">
        <v>21</v>
      </c>
      <c r="F212" s="235" t="s">
        <v>2505</v>
      </c>
      <c r="G212" s="233"/>
      <c r="H212" s="236">
        <v>2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207</v>
      </c>
      <c r="AU212" s="242" t="s">
        <v>79</v>
      </c>
      <c r="AV212" s="13" t="s">
        <v>79</v>
      </c>
      <c r="AW212" s="13" t="s">
        <v>33</v>
      </c>
      <c r="AX212" s="13" t="s">
        <v>70</v>
      </c>
      <c r="AY212" s="242" t="s">
        <v>195</v>
      </c>
    </row>
    <row r="213" spans="2:51" s="14" customFormat="1" ht="13.5">
      <c r="B213" s="243"/>
      <c r="C213" s="244"/>
      <c r="D213" s="245" t="s">
        <v>207</v>
      </c>
      <c r="E213" s="246" t="s">
        <v>21</v>
      </c>
      <c r="F213" s="247" t="s">
        <v>211</v>
      </c>
      <c r="G213" s="244"/>
      <c r="H213" s="248">
        <v>2</v>
      </c>
      <c r="I213" s="249"/>
      <c r="J213" s="244"/>
      <c r="K213" s="244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207</v>
      </c>
      <c r="AU213" s="254" t="s">
        <v>79</v>
      </c>
      <c r="AV213" s="14" t="s">
        <v>203</v>
      </c>
      <c r="AW213" s="14" t="s">
        <v>33</v>
      </c>
      <c r="AX213" s="14" t="s">
        <v>77</v>
      </c>
      <c r="AY213" s="254" t="s">
        <v>195</v>
      </c>
    </row>
    <row r="214" spans="2:65" s="1" customFormat="1" ht="22.5" customHeight="1">
      <c r="B214" s="42"/>
      <c r="C214" s="206" t="s">
        <v>488</v>
      </c>
      <c r="D214" s="206" t="s">
        <v>198</v>
      </c>
      <c r="E214" s="207" t="s">
        <v>2506</v>
      </c>
      <c r="F214" s="208" t="s">
        <v>2507</v>
      </c>
      <c r="G214" s="209" t="s">
        <v>214</v>
      </c>
      <c r="H214" s="210">
        <v>2</v>
      </c>
      <c r="I214" s="211"/>
      <c r="J214" s="212">
        <f>ROUND(I214*H214,2)</f>
        <v>0</v>
      </c>
      <c r="K214" s="208" t="s">
        <v>21</v>
      </c>
      <c r="L214" s="62"/>
      <c r="M214" s="213" t="s">
        <v>21</v>
      </c>
      <c r="N214" s="214" t="s">
        <v>41</v>
      </c>
      <c r="O214" s="43"/>
      <c r="P214" s="215">
        <f>O214*H214</f>
        <v>0</v>
      </c>
      <c r="Q214" s="215">
        <v>0.00342</v>
      </c>
      <c r="R214" s="215">
        <f>Q214*H214</f>
        <v>0.00684</v>
      </c>
      <c r="S214" s="215">
        <v>0</v>
      </c>
      <c r="T214" s="216">
        <f>S214*H214</f>
        <v>0</v>
      </c>
      <c r="AR214" s="25" t="s">
        <v>301</v>
      </c>
      <c r="AT214" s="25" t="s">
        <v>198</v>
      </c>
      <c r="AU214" s="25" t="s">
        <v>79</v>
      </c>
      <c r="AY214" s="25" t="s">
        <v>195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25" t="s">
        <v>77</v>
      </c>
      <c r="BK214" s="217">
        <f>ROUND(I214*H214,2)</f>
        <v>0</v>
      </c>
      <c r="BL214" s="25" t="s">
        <v>301</v>
      </c>
      <c r="BM214" s="25" t="s">
        <v>2508</v>
      </c>
    </row>
    <row r="215" spans="2:51" s="13" customFormat="1" ht="13.5">
      <c r="B215" s="232"/>
      <c r="C215" s="233"/>
      <c r="D215" s="218" t="s">
        <v>207</v>
      </c>
      <c r="E215" s="234" t="s">
        <v>21</v>
      </c>
      <c r="F215" s="235" t="s">
        <v>2509</v>
      </c>
      <c r="G215" s="233"/>
      <c r="H215" s="236">
        <v>2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207</v>
      </c>
      <c r="AU215" s="242" t="s">
        <v>79</v>
      </c>
      <c r="AV215" s="13" t="s">
        <v>79</v>
      </c>
      <c r="AW215" s="13" t="s">
        <v>33</v>
      </c>
      <c r="AX215" s="13" t="s">
        <v>70</v>
      </c>
      <c r="AY215" s="242" t="s">
        <v>195</v>
      </c>
    </row>
    <row r="216" spans="2:51" s="14" customFormat="1" ht="13.5">
      <c r="B216" s="243"/>
      <c r="C216" s="244"/>
      <c r="D216" s="245" t="s">
        <v>207</v>
      </c>
      <c r="E216" s="246" t="s">
        <v>21</v>
      </c>
      <c r="F216" s="247" t="s">
        <v>211</v>
      </c>
      <c r="G216" s="244"/>
      <c r="H216" s="248">
        <v>2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207</v>
      </c>
      <c r="AU216" s="254" t="s">
        <v>79</v>
      </c>
      <c r="AV216" s="14" t="s">
        <v>203</v>
      </c>
      <c r="AW216" s="14" t="s">
        <v>33</v>
      </c>
      <c r="AX216" s="14" t="s">
        <v>77</v>
      </c>
      <c r="AY216" s="254" t="s">
        <v>195</v>
      </c>
    </row>
    <row r="217" spans="2:65" s="1" customFormat="1" ht="22.5" customHeight="1">
      <c r="B217" s="42"/>
      <c r="C217" s="206" t="s">
        <v>493</v>
      </c>
      <c r="D217" s="206" t="s">
        <v>198</v>
      </c>
      <c r="E217" s="207" t="s">
        <v>2510</v>
      </c>
      <c r="F217" s="208" t="s">
        <v>2511</v>
      </c>
      <c r="G217" s="209" t="s">
        <v>214</v>
      </c>
      <c r="H217" s="210">
        <v>1</v>
      </c>
      <c r="I217" s="211"/>
      <c r="J217" s="212">
        <f>ROUND(I217*H217,2)</f>
        <v>0</v>
      </c>
      <c r="K217" s="208" t="s">
        <v>21</v>
      </c>
      <c r="L217" s="62"/>
      <c r="M217" s="213" t="s">
        <v>21</v>
      </c>
      <c r="N217" s="214" t="s">
        <v>41</v>
      </c>
      <c r="O217" s="43"/>
      <c r="P217" s="215">
        <f>O217*H217</f>
        <v>0</v>
      </c>
      <c r="Q217" s="215">
        <v>0.00029</v>
      </c>
      <c r="R217" s="215">
        <f>Q217*H217</f>
        <v>0.00029</v>
      </c>
      <c r="S217" s="215">
        <v>0</v>
      </c>
      <c r="T217" s="216">
        <f>S217*H217</f>
        <v>0</v>
      </c>
      <c r="AR217" s="25" t="s">
        <v>301</v>
      </c>
      <c r="AT217" s="25" t="s">
        <v>198</v>
      </c>
      <c r="AU217" s="25" t="s">
        <v>79</v>
      </c>
      <c r="AY217" s="25" t="s">
        <v>195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77</v>
      </c>
      <c r="BK217" s="217">
        <f>ROUND(I217*H217,2)</f>
        <v>0</v>
      </c>
      <c r="BL217" s="25" t="s">
        <v>301</v>
      </c>
      <c r="BM217" s="25" t="s">
        <v>2512</v>
      </c>
    </row>
    <row r="218" spans="2:51" s="13" customFormat="1" ht="13.5">
      <c r="B218" s="232"/>
      <c r="C218" s="233"/>
      <c r="D218" s="218" t="s">
        <v>207</v>
      </c>
      <c r="E218" s="234" t="s">
        <v>21</v>
      </c>
      <c r="F218" s="235" t="s">
        <v>2513</v>
      </c>
      <c r="G218" s="233"/>
      <c r="H218" s="236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207</v>
      </c>
      <c r="AU218" s="242" t="s">
        <v>79</v>
      </c>
      <c r="AV218" s="13" t="s">
        <v>79</v>
      </c>
      <c r="AW218" s="13" t="s">
        <v>33</v>
      </c>
      <c r="AX218" s="13" t="s">
        <v>70</v>
      </c>
      <c r="AY218" s="242" t="s">
        <v>195</v>
      </c>
    </row>
    <row r="219" spans="2:51" s="14" customFormat="1" ht="13.5">
      <c r="B219" s="243"/>
      <c r="C219" s="244"/>
      <c r="D219" s="245" t="s">
        <v>207</v>
      </c>
      <c r="E219" s="246" t="s">
        <v>21</v>
      </c>
      <c r="F219" s="247" t="s">
        <v>211</v>
      </c>
      <c r="G219" s="244"/>
      <c r="H219" s="248">
        <v>1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207</v>
      </c>
      <c r="AU219" s="254" t="s">
        <v>79</v>
      </c>
      <c r="AV219" s="14" t="s">
        <v>203</v>
      </c>
      <c r="AW219" s="14" t="s">
        <v>33</v>
      </c>
      <c r="AX219" s="14" t="s">
        <v>77</v>
      </c>
      <c r="AY219" s="254" t="s">
        <v>195</v>
      </c>
    </row>
    <row r="220" spans="2:65" s="1" customFormat="1" ht="22.5" customHeight="1">
      <c r="B220" s="42"/>
      <c r="C220" s="206" t="s">
        <v>499</v>
      </c>
      <c r="D220" s="206" t="s">
        <v>198</v>
      </c>
      <c r="E220" s="207" t="s">
        <v>2514</v>
      </c>
      <c r="F220" s="208" t="s">
        <v>2515</v>
      </c>
      <c r="G220" s="209" t="s">
        <v>2516</v>
      </c>
      <c r="H220" s="210">
        <v>6</v>
      </c>
      <c r="I220" s="211"/>
      <c r="J220" s="212">
        <f>ROUND(I220*H220,2)</f>
        <v>0</v>
      </c>
      <c r="K220" s="208" t="s">
        <v>21</v>
      </c>
      <c r="L220" s="62"/>
      <c r="M220" s="213" t="s">
        <v>21</v>
      </c>
      <c r="N220" s="214" t="s">
        <v>41</v>
      </c>
      <c r="O220" s="43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AR220" s="25" t="s">
        <v>203</v>
      </c>
      <c r="AT220" s="25" t="s">
        <v>198</v>
      </c>
      <c r="AU220" s="25" t="s">
        <v>79</v>
      </c>
      <c r="AY220" s="25" t="s">
        <v>195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25" t="s">
        <v>77</v>
      </c>
      <c r="BK220" s="217">
        <f>ROUND(I220*H220,2)</f>
        <v>0</v>
      </c>
      <c r="BL220" s="25" t="s">
        <v>203</v>
      </c>
      <c r="BM220" s="25" t="s">
        <v>2517</v>
      </c>
    </row>
    <row r="221" spans="2:51" s="13" customFormat="1" ht="13.5">
      <c r="B221" s="232"/>
      <c r="C221" s="233"/>
      <c r="D221" s="218" t="s">
        <v>207</v>
      </c>
      <c r="E221" s="234" t="s">
        <v>21</v>
      </c>
      <c r="F221" s="235" t="s">
        <v>2518</v>
      </c>
      <c r="G221" s="233"/>
      <c r="H221" s="236">
        <v>6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207</v>
      </c>
      <c r="AU221" s="242" t="s">
        <v>79</v>
      </c>
      <c r="AV221" s="13" t="s">
        <v>79</v>
      </c>
      <c r="AW221" s="13" t="s">
        <v>33</v>
      </c>
      <c r="AX221" s="13" t="s">
        <v>70</v>
      </c>
      <c r="AY221" s="242" t="s">
        <v>195</v>
      </c>
    </row>
    <row r="222" spans="2:51" s="14" customFormat="1" ht="13.5">
      <c r="B222" s="243"/>
      <c r="C222" s="244"/>
      <c r="D222" s="245" t="s">
        <v>207</v>
      </c>
      <c r="E222" s="246" t="s">
        <v>21</v>
      </c>
      <c r="F222" s="247" t="s">
        <v>211</v>
      </c>
      <c r="G222" s="244"/>
      <c r="H222" s="248">
        <v>6</v>
      </c>
      <c r="I222" s="249"/>
      <c r="J222" s="244"/>
      <c r="K222" s="244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207</v>
      </c>
      <c r="AU222" s="254" t="s">
        <v>79</v>
      </c>
      <c r="AV222" s="14" t="s">
        <v>203</v>
      </c>
      <c r="AW222" s="14" t="s">
        <v>33</v>
      </c>
      <c r="AX222" s="14" t="s">
        <v>77</v>
      </c>
      <c r="AY222" s="254" t="s">
        <v>195</v>
      </c>
    </row>
    <row r="223" spans="2:65" s="1" customFormat="1" ht="22.5" customHeight="1">
      <c r="B223" s="42"/>
      <c r="C223" s="206" t="s">
        <v>506</v>
      </c>
      <c r="D223" s="206" t="s">
        <v>198</v>
      </c>
      <c r="E223" s="207" t="s">
        <v>2519</v>
      </c>
      <c r="F223" s="208" t="s">
        <v>2520</v>
      </c>
      <c r="G223" s="209" t="s">
        <v>351</v>
      </c>
      <c r="H223" s="210">
        <v>161</v>
      </c>
      <c r="I223" s="211"/>
      <c r="J223" s="212">
        <f>ROUND(I223*H223,2)</f>
        <v>0</v>
      </c>
      <c r="K223" s="208" t="s">
        <v>21</v>
      </c>
      <c r="L223" s="62"/>
      <c r="M223" s="213" t="s">
        <v>21</v>
      </c>
      <c r="N223" s="214" t="s">
        <v>41</v>
      </c>
      <c r="O223" s="43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AR223" s="25" t="s">
        <v>301</v>
      </c>
      <c r="AT223" s="25" t="s">
        <v>198</v>
      </c>
      <c r="AU223" s="25" t="s">
        <v>79</v>
      </c>
      <c r="AY223" s="25" t="s">
        <v>195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25" t="s">
        <v>77</v>
      </c>
      <c r="BK223" s="217">
        <f>ROUND(I223*H223,2)</f>
        <v>0</v>
      </c>
      <c r="BL223" s="25" t="s">
        <v>301</v>
      </c>
      <c r="BM223" s="25" t="s">
        <v>2521</v>
      </c>
    </row>
    <row r="224" spans="2:51" s="13" customFormat="1" ht="13.5">
      <c r="B224" s="232"/>
      <c r="C224" s="233"/>
      <c r="D224" s="218" t="s">
        <v>207</v>
      </c>
      <c r="E224" s="234" t="s">
        <v>21</v>
      </c>
      <c r="F224" s="235" t="s">
        <v>2522</v>
      </c>
      <c r="G224" s="233"/>
      <c r="H224" s="236">
        <v>161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207</v>
      </c>
      <c r="AU224" s="242" t="s">
        <v>79</v>
      </c>
      <c r="AV224" s="13" t="s">
        <v>79</v>
      </c>
      <c r="AW224" s="13" t="s">
        <v>33</v>
      </c>
      <c r="AX224" s="13" t="s">
        <v>70</v>
      </c>
      <c r="AY224" s="242" t="s">
        <v>195</v>
      </c>
    </row>
    <row r="225" spans="2:51" s="14" customFormat="1" ht="13.5">
      <c r="B225" s="243"/>
      <c r="C225" s="244"/>
      <c r="D225" s="245" t="s">
        <v>207</v>
      </c>
      <c r="E225" s="246" t="s">
        <v>21</v>
      </c>
      <c r="F225" s="247" t="s">
        <v>211</v>
      </c>
      <c r="G225" s="244"/>
      <c r="H225" s="248">
        <v>161</v>
      </c>
      <c r="I225" s="249"/>
      <c r="J225" s="244"/>
      <c r="K225" s="244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207</v>
      </c>
      <c r="AU225" s="254" t="s">
        <v>79</v>
      </c>
      <c r="AV225" s="14" t="s">
        <v>203</v>
      </c>
      <c r="AW225" s="14" t="s">
        <v>33</v>
      </c>
      <c r="AX225" s="14" t="s">
        <v>77</v>
      </c>
      <c r="AY225" s="254" t="s">
        <v>195</v>
      </c>
    </row>
    <row r="226" spans="2:65" s="1" customFormat="1" ht="22.5" customHeight="1">
      <c r="B226" s="42"/>
      <c r="C226" s="206" t="s">
        <v>515</v>
      </c>
      <c r="D226" s="206" t="s">
        <v>198</v>
      </c>
      <c r="E226" s="207" t="s">
        <v>2523</v>
      </c>
      <c r="F226" s="208" t="s">
        <v>2524</v>
      </c>
      <c r="G226" s="209" t="s">
        <v>351</v>
      </c>
      <c r="H226" s="210">
        <v>17</v>
      </c>
      <c r="I226" s="211"/>
      <c r="J226" s="212">
        <f>ROUND(I226*H226,2)</f>
        <v>0</v>
      </c>
      <c r="K226" s="208" t="s">
        <v>21</v>
      </c>
      <c r="L226" s="62"/>
      <c r="M226" s="213" t="s">
        <v>21</v>
      </c>
      <c r="N226" s="214" t="s">
        <v>41</v>
      </c>
      <c r="O226" s="43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AR226" s="25" t="s">
        <v>301</v>
      </c>
      <c r="AT226" s="25" t="s">
        <v>198</v>
      </c>
      <c r="AU226" s="25" t="s">
        <v>79</v>
      </c>
      <c r="AY226" s="25" t="s">
        <v>195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77</v>
      </c>
      <c r="BK226" s="217">
        <f>ROUND(I226*H226,2)</f>
        <v>0</v>
      </c>
      <c r="BL226" s="25" t="s">
        <v>301</v>
      </c>
      <c r="BM226" s="25" t="s">
        <v>2525</v>
      </c>
    </row>
    <row r="227" spans="2:51" s="13" customFormat="1" ht="13.5">
      <c r="B227" s="232"/>
      <c r="C227" s="233"/>
      <c r="D227" s="245" t="s">
        <v>207</v>
      </c>
      <c r="E227" s="256" t="s">
        <v>21</v>
      </c>
      <c r="F227" s="257" t="s">
        <v>2526</v>
      </c>
      <c r="G227" s="233"/>
      <c r="H227" s="258">
        <v>17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207</v>
      </c>
      <c r="AU227" s="242" t="s">
        <v>79</v>
      </c>
      <c r="AV227" s="13" t="s">
        <v>79</v>
      </c>
      <c r="AW227" s="13" t="s">
        <v>33</v>
      </c>
      <c r="AX227" s="13" t="s">
        <v>77</v>
      </c>
      <c r="AY227" s="242" t="s">
        <v>195</v>
      </c>
    </row>
    <row r="228" spans="2:65" s="1" customFormat="1" ht="22.5" customHeight="1">
      <c r="B228" s="42"/>
      <c r="C228" s="206" t="s">
        <v>521</v>
      </c>
      <c r="D228" s="206" t="s">
        <v>198</v>
      </c>
      <c r="E228" s="207" t="s">
        <v>2527</v>
      </c>
      <c r="F228" s="208" t="s">
        <v>2528</v>
      </c>
      <c r="G228" s="209" t="s">
        <v>223</v>
      </c>
      <c r="H228" s="210">
        <v>0.215</v>
      </c>
      <c r="I228" s="211"/>
      <c r="J228" s="212">
        <f>ROUND(I228*H228,2)</f>
        <v>0</v>
      </c>
      <c r="K228" s="208" t="s">
        <v>21</v>
      </c>
      <c r="L228" s="62"/>
      <c r="M228" s="213" t="s">
        <v>21</v>
      </c>
      <c r="N228" s="214" t="s">
        <v>41</v>
      </c>
      <c r="O228" s="43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AR228" s="25" t="s">
        <v>301</v>
      </c>
      <c r="AT228" s="25" t="s">
        <v>198</v>
      </c>
      <c r="AU228" s="25" t="s">
        <v>79</v>
      </c>
      <c r="AY228" s="25" t="s">
        <v>195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25" t="s">
        <v>77</v>
      </c>
      <c r="BK228" s="217">
        <f>ROUND(I228*H228,2)</f>
        <v>0</v>
      </c>
      <c r="BL228" s="25" t="s">
        <v>301</v>
      </c>
      <c r="BM228" s="25" t="s">
        <v>2529</v>
      </c>
    </row>
    <row r="229" spans="2:63" s="11" customFormat="1" ht="29.85" customHeight="1">
      <c r="B229" s="189"/>
      <c r="C229" s="190"/>
      <c r="D229" s="203" t="s">
        <v>69</v>
      </c>
      <c r="E229" s="204" t="s">
        <v>2530</v>
      </c>
      <c r="F229" s="204" t="s">
        <v>2437</v>
      </c>
      <c r="G229" s="190"/>
      <c r="H229" s="190"/>
      <c r="I229" s="193"/>
      <c r="J229" s="205">
        <f>BK229</f>
        <v>0</v>
      </c>
      <c r="K229" s="190"/>
      <c r="L229" s="195"/>
      <c r="M229" s="196"/>
      <c r="N229" s="197"/>
      <c r="O229" s="197"/>
      <c r="P229" s="198">
        <f>SUM(P230:P299)</f>
        <v>0</v>
      </c>
      <c r="Q229" s="197"/>
      <c r="R229" s="198">
        <f>SUM(R230:R299)</f>
        <v>0.262205</v>
      </c>
      <c r="S229" s="197"/>
      <c r="T229" s="199">
        <f>SUM(T230:T299)</f>
        <v>0</v>
      </c>
      <c r="AR229" s="200" t="s">
        <v>79</v>
      </c>
      <c r="AT229" s="201" t="s">
        <v>69</v>
      </c>
      <c r="AU229" s="201" t="s">
        <v>77</v>
      </c>
      <c r="AY229" s="200" t="s">
        <v>195</v>
      </c>
      <c r="BK229" s="202">
        <f>SUM(BK230:BK299)</f>
        <v>0</v>
      </c>
    </row>
    <row r="230" spans="2:65" s="1" customFormat="1" ht="22.5" customHeight="1">
      <c r="B230" s="42"/>
      <c r="C230" s="206" t="s">
        <v>526</v>
      </c>
      <c r="D230" s="206" t="s">
        <v>198</v>
      </c>
      <c r="E230" s="207" t="s">
        <v>2531</v>
      </c>
      <c r="F230" s="208" t="s">
        <v>2532</v>
      </c>
      <c r="G230" s="209" t="s">
        <v>214</v>
      </c>
      <c r="H230" s="210">
        <v>3</v>
      </c>
      <c r="I230" s="211"/>
      <c r="J230" s="212">
        <f>ROUND(I230*H230,2)</f>
        <v>0</v>
      </c>
      <c r="K230" s="208" t="s">
        <v>21</v>
      </c>
      <c r="L230" s="62"/>
      <c r="M230" s="213" t="s">
        <v>21</v>
      </c>
      <c r="N230" s="214" t="s">
        <v>41</v>
      </c>
      <c r="O230" s="43"/>
      <c r="P230" s="215">
        <f>O230*H230</f>
        <v>0</v>
      </c>
      <c r="Q230" s="215">
        <v>3E-05</v>
      </c>
      <c r="R230" s="215">
        <f>Q230*H230</f>
        <v>9E-05</v>
      </c>
      <c r="S230" s="215">
        <v>0</v>
      </c>
      <c r="T230" s="216">
        <f>S230*H230</f>
        <v>0</v>
      </c>
      <c r="AR230" s="25" t="s">
        <v>301</v>
      </c>
      <c r="AT230" s="25" t="s">
        <v>198</v>
      </c>
      <c r="AU230" s="25" t="s">
        <v>79</v>
      </c>
      <c r="AY230" s="25" t="s">
        <v>195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25" t="s">
        <v>77</v>
      </c>
      <c r="BK230" s="217">
        <f>ROUND(I230*H230,2)</f>
        <v>0</v>
      </c>
      <c r="BL230" s="25" t="s">
        <v>301</v>
      </c>
      <c r="BM230" s="25" t="s">
        <v>2533</v>
      </c>
    </row>
    <row r="231" spans="2:51" s="13" customFormat="1" ht="13.5">
      <c r="B231" s="232"/>
      <c r="C231" s="233"/>
      <c r="D231" s="218" t="s">
        <v>207</v>
      </c>
      <c r="E231" s="234" t="s">
        <v>21</v>
      </c>
      <c r="F231" s="235" t="s">
        <v>2534</v>
      </c>
      <c r="G231" s="233"/>
      <c r="H231" s="236">
        <v>3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207</v>
      </c>
      <c r="AU231" s="242" t="s">
        <v>79</v>
      </c>
      <c r="AV231" s="13" t="s">
        <v>79</v>
      </c>
      <c r="AW231" s="13" t="s">
        <v>33</v>
      </c>
      <c r="AX231" s="13" t="s">
        <v>70</v>
      </c>
      <c r="AY231" s="242" t="s">
        <v>195</v>
      </c>
    </row>
    <row r="232" spans="2:51" s="14" customFormat="1" ht="13.5">
      <c r="B232" s="243"/>
      <c r="C232" s="244"/>
      <c r="D232" s="245" t="s">
        <v>207</v>
      </c>
      <c r="E232" s="246" t="s">
        <v>21</v>
      </c>
      <c r="F232" s="247" t="s">
        <v>211</v>
      </c>
      <c r="G232" s="244"/>
      <c r="H232" s="248">
        <v>3</v>
      </c>
      <c r="I232" s="249"/>
      <c r="J232" s="244"/>
      <c r="K232" s="244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207</v>
      </c>
      <c r="AU232" s="254" t="s">
        <v>79</v>
      </c>
      <c r="AV232" s="14" t="s">
        <v>203</v>
      </c>
      <c r="AW232" s="14" t="s">
        <v>33</v>
      </c>
      <c r="AX232" s="14" t="s">
        <v>77</v>
      </c>
      <c r="AY232" s="254" t="s">
        <v>195</v>
      </c>
    </row>
    <row r="233" spans="2:65" s="1" customFormat="1" ht="22.5" customHeight="1">
      <c r="B233" s="42"/>
      <c r="C233" s="206" t="s">
        <v>531</v>
      </c>
      <c r="D233" s="206" t="s">
        <v>198</v>
      </c>
      <c r="E233" s="207" t="s">
        <v>2535</v>
      </c>
      <c r="F233" s="208" t="s">
        <v>2536</v>
      </c>
      <c r="G233" s="209" t="s">
        <v>351</v>
      </c>
      <c r="H233" s="210">
        <v>65</v>
      </c>
      <c r="I233" s="211"/>
      <c r="J233" s="212">
        <f>ROUND(I233*H233,2)</f>
        <v>0</v>
      </c>
      <c r="K233" s="208" t="s">
        <v>21</v>
      </c>
      <c r="L233" s="62"/>
      <c r="M233" s="213" t="s">
        <v>21</v>
      </c>
      <c r="N233" s="214" t="s">
        <v>41</v>
      </c>
      <c r="O233" s="43"/>
      <c r="P233" s="215">
        <f>O233*H233</f>
        <v>0</v>
      </c>
      <c r="Q233" s="215">
        <v>0.00078</v>
      </c>
      <c r="R233" s="215">
        <f>Q233*H233</f>
        <v>0.0507</v>
      </c>
      <c r="S233" s="215">
        <v>0</v>
      </c>
      <c r="T233" s="216">
        <f>S233*H233</f>
        <v>0</v>
      </c>
      <c r="AR233" s="25" t="s">
        <v>301</v>
      </c>
      <c r="AT233" s="25" t="s">
        <v>198</v>
      </c>
      <c r="AU233" s="25" t="s">
        <v>79</v>
      </c>
      <c r="AY233" s="25" t="s">
        <v>195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25" t="s">
        <v>77</v>
      </c>
      <c r="BK233" s="217">
        <f>ROUND(I233*H233,2)</f>
        <v>0</v>
      </c>
      <c r="BL233" s="25" t="s">
        <v>301</v>
      </c>
      <c r="BM233" s="25" t="s">
        <v>2537</v>
      </c>
    </row>
    <row r="234" spans="2:51" s="13" customFormat="1" ht="13.5">
      <c r="B234" s="232"/>
      <c r="C234" s="233"/>
      <c r="D234" s="218" t="s">
        <v>207</v>
      </c>
      <c r="E234" s="234" t="s">
        <v>21</v>
      </c>
      <c r="F234" s="235" t="s">
        <v>2538</v>
      </c>
      <c r="G234" s="233"/>
      <c r="H234" s="236">
        <v>65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207</v>
      </c>
      <c r="AU234" s="242" t="s">
        <v>79</v>
      </c>
      <c r="AV234" s="13" t="s">
        <v>79</v>
      </c>
      <c r="AW234" s="13" t="s">
        <v>33</v>
      </c>
      <c r="AX234" s="13" t="s">
        <v>70</v>
      </c>
      <c r="AY234" s="242" t="s">
        <v>195</v>
      </c>
    </row>
    <row r="235" spans="2:51" s="14" customFormat="1" ht="13.5">
      <c r="B235" s="243"/>
      <c r="C235" s="244"/>
      <c r="D235" s="245" t="s">
        <v>207</v>
      </c>
      <c r="E235" s="246" t="s">
        <v>21</v>
      </c>
      <c r="F235" s="247" t="s">
        <v>211</v>
      </c>
      <c r="G235" s="244"/>
      <c r="H235" s="248">
        <v>65</v>
      </c>
      <c r="I235" s="249"/>
      <c r="J235" s="244"/>
      <c r="K235" s="244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207</v>
      </c>
      <c r="AU235" s="254" t="s">
        <v>79</v>
      </c>
      <c r="AV235" s="14" t="s">
        <v>203</v>
      </c>
      <c r="AW235" s="14" t="s">
        <v>33</v>
      </c>
      <c r="AX235" s="14" t="s">
        <v>77</v>
      </c>
      <c r="AY235" s="254" t="s">
        <v>195</v>
      </c>
    </row>
    <row r="236" spans="2:65" s="1" customFormat="1" ht="22.5" customHeight="1">
      <c r="B236" s="42"/>
      <c r="C236" s="206" t="s">
        <v>536</v>
      </c>
      <c r="D236" s="206" t="s">
        <v>198</v>
      </c>
      <c r="E236" s="207" t="s">
        <v>2539</v>
      </c>
      <c r="F236" s="208" t="s">
        <v>2540</v>
      </c>
      <c r="G236" s="209" t="s">
        <v>351</v>
      </c>
      <c r="H236" s="210">
        <v>96</v>
      </c>
      <c r="I236" s="211"/>
      <c r="J236" s="212">
        <f>ROUND(I236*H236,2)</f>
        <v>0</v>
      </c>
      <c r="K236" s="208" t="s">
        <v>21</v>
      </c>
      <c r="L236" s="62"/>
      <c r="M236" s="213" t="s">
        <v>21</v>
      </c>
      <c r="N236" s="214" t="s">
        <v>41</v>
      </c>
      <c r="O236" s="43"/>
      <c r="P236" s="215">
        <f>O236*H236</f>
        <v>0</v>
      </c>
      <c r="Q236" s="215">
        <v>0.00096</v>
      </c>
      <c r="R236" s="215">
        <f>Q236*H236</f>
        <v>0.09216</v>
      </c>
      <c r="S236" s="215">
        <v>0</v>
      </c>
      <c r="T236" s="216">
        <f>S236*H236</f>
        <v>0</v>
      </c>
      <c r="AR236" s="25" t="s">
        <v>301</v>
      </c>
      <c r="AT236" s="25" t="s">
        <v>198</v>
      </c>
      <c r="AU236" s="25" t="s">
        <v>79</v>
      </c>
      <c r="AY236" s="25" t="s">
        <v>195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77</v>
      </c>
      <c r="BK236" s="217">
        <f>ROUND(I236*H236,2)</f>
        <v>0</v>
      </c>
      <c r="BL236" s="25" t="s">
        <v>301</v>
      </c>
      <c r="BM236" s="25" t="s">
        <v>2541</v>
      </c>
    </row>
    <row r="237" spans="2:51" s="13" customFormat="1" ht="13.5">
      <c r="B237" s="232"/>
      <c r="C237" s="233"/>
      <c r="D237" s="218" t="s">
        <v>207</v>
      </c>
      <c r="E237" s="234" t="s">
        <v>21</v>
      </c>
      <c r="F237" s="235" t="s">
        <v>2542</v>
      </c>
      <c r="G237" s="233"/>
      <c r="H237" s="236">
        <v>82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207</v>
      </c>
      <c r="AU237" s="242" t="s">
        <v>79</v>
      </c>
      <c r="AV237" s="13" t="s">
        <v>79</v>
      </c>
      <c r="AW237" s="13" t="s">
        <v>33</v>
      </c>
      <c r="AX237" s="13" t="s">
        <v>70</v>
      </c>
      <c r="AY237" s="242" t="s">
        <v>195</v>
      </c>
    </row>
    <row r="238" spans="2:51" s="13" customFormat="1" ht="13.5">
      <c r="B238" s="232"/>
      <c r="C238" s="233"/>
      <c r="D238" s="218" t="s">
        <v>207</v>
      </c>
      <c r="E238" s="234" t="s">
        <v>21</v>
      </c>
      <c r="F238" s="235" t="s">
        <v>2543</v>
      </c>
      <c r="G238" s="233"/>
      <c r="H238" s="236">
        <v>14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207</v>
      </c>
      <c r="AU238" s="242" t="s">
        <v>79</v>
      </c>
      <c r="AV238" s="13" t="s">
        <v>79</v>
      </c>
      <c r="AW238" s="13" t="s">
        <v>33</v>
      </c>
      <c r="AX238" s="13" t="s">
        <v>70</v>
      </c>
      <c r="AY238" s="242" t="s">
        <v>195</v>
      </c>
    </row>
    <row r="239" spans="2:51" s="14" customFormat="1" ht="13.5">
      <c r="B239" s="243"/>
      <c r="C239" s="244"/>
      <c r="D239" s="245" t="s">
        <v>207</v>
      </c>
      <c r="E239" s="246" t="s">
        <v>21</v>
      </c>
      <c r="F239" s="247" t="s">
        <v>211</v>
      </c>
      <c r="G239" s="244"/>
      <c r="H239" s="248">
        <v>96</v>
      </c>
      <c r="I239" s="249"/>
      <c r="J239" s="244"/>
      <c r="K239" s="244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207</v>
      </c>
      <c r="AU239" s="254" t="s">
        <v>79</v>
      </c>
      <c r="AV239" s="14" t="s">
        <v>203</v>
      </c>
      <c r="AW239" s="14" t="s">
        <v>33</v>
      </c>
      <c r="AX239" s="14" t="s">
        <v>77</v>
      </c>
      <c r="AY239" s="254" t="s">
        <v>195</v>
      </c>
    </row>
    <row r="240" spans="2:65" s="1" customFormat="1" ht="22.5" customHeight="1">
      <c r="B240" s="42"/>
      <c r="C240" s="206" t="s">
        <v>544</v>
      </c>
      <c r="D240" s="206" t="s">
        <v>198</v>
      </c>
      <c r="E240" s="207" t="s">
        <v>2544</v>
      </c>
      <c r="F240" s="208" t="s">
        <v>2545</v>
      </c>
      <c r="G240" s="209" t="s">
        <v>351</v>
      </c>
      <c r="H240" s="210">
        <v>28</v>
      </c>
      <c r="I240" s="211"/>
      <c r="J240" s="212">
        <f>ROUND(I240*H240,2)</f>
        <v>0</v>
      </c>
      <c r="K240" s="208" t="s">
        <v>21</v>
      </c>
      <c r="L240" s="62"/>
      <c r="M240" s="213" t="s">
        <v>21</v>
      </c>
      <c r="N240" s="214" t="s">
        <v>41</v>
      </c>
      <c r="O240" s="43"/>
      <c r="P240" s="215">
        <f>O240*H240</f>
        <v>0</v>
      </c>
      <c r="Q240" s="215">
        <v>0.00125</v>
      </c>
      <c r="R240" s="215">
        <f>Q240*H240</f>
        <v>0.035</v>
      </c>
      <c r="S240" s="215">
        <v>0</v>
      </c>
      <c r="T240" s="216">
        <f>S240*H240</f>
        <v>0</v>
      </c>
      <c r="AR240" s="25" t="s">
        <v>301</v>
      </c>
      <c r="AT240" s="25" t="s">
        <v>198</v>
      </c>
      <c r="AU240" s="25" t="s">
        <v>79</v>
      </c>
      <c r="AY240" s="25" t="s">
        <v>195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25" t="s">
        <v>77</v>
      </c>
      <c r="BK240" s="217">
        <f>ROUND(I240*H240,2)</f>
        <v>0</v>
      </c>
      <c r="BL240" s="25" t="s">
        <v>301</v>
      </c>
      <c r="BM240" s="25" t="s">
        <v>2546</v>
      </c>
    </row>
    <row r="241" spans="2:51" s="13" customFormat="1" ht="13.5">
      <c r="B241" s="232"/>
      <c r="C241" s="233"/>
      <c r="D241" s="218" t="s">
        <v>207</v>
      </c>
      <c r="E241" s="234" t="s">
        <v>21</v>
      </c>
      <c r="F241" s="235" t="s">
        <v>2547</v>
      </c>
      <c r="G241" s="233"/>
      <c r="H241" s="236">
        <v>28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207</v>
      </c>
      <c r="AU241" s="242" t="s">
        <v>79</v>
      </c>
      <c r="AV241" s="13" t="s">
        <v>79</v>
      </c>
      <c r="AW241" s="13" t="s">
        <v>33</v>
      </c>
      <c r="AX241" s="13" t="s">
        <v>70</v>
      </c>
      <c r="AY241" s="242" t="s">
        <v>195</v>
      </c>
    </row>
    <row r="242" spans="2:51" s="14" customFormat="1" ht="13.5">
      <c r="B242" s="243"/>
      <c r="C242" s="244"/>
      <c r="D242" s="245" t="s">
        <v>207</v>
      </c>
      <c r="E242" s="246" t="s">
        <v>21</v>
      </c>
      <c r="F242" s="247" t="s">
        <v>211</v>
      </c>
      <c r="G242" s="244"/>
      <c r="H242" s="248">
        <v>28</v>
      </c>
      <c r="I242" s="249"/>
      <c r="J242" s="244"/>
      <c r="K242" s="244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207</v>
      </c>
      <c r="AU242" s="254" t="s">
        <v>79</v>
      </c>
      <c r="AV242" s="14" t="s">
        <v>203</v>
      </c>
      <c r="AW242" s="14" t="s">
        <v>33</v>
      </c>
      <c r="AX242" s="14" t="s">
        <v>77</v>
      </c>
      <c r="AY242" s="254" t="s">
        <v>195</v>
      </c>
    </row>
    <row r="243" spans="2:65" s="1" customFormat="1" ht="22.5" customHeight="1">
      <c r="B243" s="42"/>
      <c r="C243" s="206" t="s">
        <v>549</v>
      </c>
      <c r="D243" s="206" t="s">
        <v>198</v>
      </c>
      <c r="E243" s="207" t="s">
        <v>2548</v>
      </c>
      <c r="F243" s="208" t="s">
        <v>2549</v>
      </c>
      <c r="G243" s="209" t="s">
        <v>351</v>
      </c>
      <c r="H243" s="210">
        <v>14</v>
      </c>
      <c r="I243" s="211"/>
      <c r="J243" s="212">
        <f>ROUND(I243*H243,2)</f>
        <v>0</v>
      </c>
      <c r="K243" s="208" t="s">
        <v>21</v>
      </c>
      <c r="L243" s="62"/>
      <c r="M243" s="213" t="s">
        <v>21</v>
      </c>
      <c r="N243" s="214" t="s">
        <v>41</v>
      </c>
      <c r="O243" s="43"/>
      <c r="P243" s="215">
        <f>O243*H243</f>
        <v>0</v>
      </c>
      <c r="Q243" s="215">
        <v>0.00021</v>
      </c>
      <c r="R243" s="215">
        <f>Q243*H243</f>
        <v>0.00294</v>
      </c>
      <c r="S243" s="215">
        <v>0</v>
      </c>
      <c r="T243" s="216">
        <f>S243*H243</f>
        <v>0</v>
      </c>
      <c r="AR243" s="25" t="s">
        <v>301</v>
      </c>
      <c r="AT243" s="25" t="s">
        <v>198</v>
      </c>
      <c r="AU243" s="25" t="s">
        <v>79</v>
      </c>
      <c r="AY243" s="25" t="s">
        <v>195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25" t="s">
        <v>77</v>
      </c>
      <c r="BK243" s="217">
        <f>ROUND(I243*H243,2)</f>
        <v>0</v>
      </c>
      <c r="BL243" s="25" t="s">
        <v>301</v>
      </c>
      <c r="BM243" s="25" t="s">
        <v>2550</v>
      </c>
    </row>
    <row r="244" spans="2:51" s="13" customFormat="1" ht="13.5">
      <c r="B244" s="232"/>
      <c r="C244" s="233"/>
      <c r="D244" s="218" t="s">
        <v>207</v>
      </c>
      <c r="E244" s="234" t="s">
        <v>21</v>
      </c>
      <c r="F244" s="235" t="s">
        <v>2543</v>
      </c>
      <c r="G244" s="233"/>
      <c r="H244" s="236">
        <v>14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207</v>
      </c>
      <c r="AU244" s="242" t="s">
        <v>79</v>
      </c>
      <c r="AV244" s="13" t="s">
        <v>79</v>
      </c>
      <c r="AW244" s="13" t="s">
        <v>33</v>
      </c>
      <c r="AX244" s="13" t="s">
        <v>70</v>
      </c>
      <c r="AY244" s="242" t="s">
        <v>195</v>
      </c>
    </row>
    <row r="245" spans="2:51" s="14" customFormat="1" ht="13.5">
      <c r="B245" s="243"/>
      <c r="C245" s="244"/>
      <c r="D245" s="245" t="s">
        <v>207</v>
      </c>
      <c r="E245" s="246" t="s">
        <v>21</v>
      </c>
      <c r="F245" s="247" t="s">
        <v>211</v>
      </c>
      <c r="G245" s="244"/>
      <c r="H245" s="248">
        <v>14</v>
      </c>
      <c r="I245" s="249"/>
      <c r="J245" s="244"/>
      <c r="K245" s="244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207</v>
      </c>
      <c r="AU245" s="254" t="s">
        <v>79</v>
      </c>
      <c r="AV245" s="14" t="s">
        <v>203</v>
      </c>
      <c r="AW245" s="14" t="s">
        <v>33</v>
      </c>
      <c r="AX245" s="14" t="s">
        <v>77</v>
      </c>
      <c r="AY245" s="254" t="s">
        <v>195</v>
      </c>
    </row>
    <row r="246" spans="2:65" s="1" customFormat="1" ht="22.5" customHeight="1">
      <c r="B246" s="42"/>
      <c r="C246" s="206" t="s">
        <v>554</v>
      </c>
      <c r="D246" s="206" t="s">
        <v>198</v>
      </c>
      <c r="E246" s="207" t="s">
        <v>2551</v>
      </c>
      <c r="F246" s="208" t="s">
        <v>2552</v>
      </c>
      <c r="G246" s="209" t="s">
        <v>351</v>
      </c>
      <c r="H246" s="210">
        <v>28</v>
      </c>
      <c r="I246" s="211"/>
      <c r="J246" s="212">
        <f>ROUND(I246*H246,2)</f>
        <v>0</v>
      </c>
      <c r="K246" s="208" t="s">
        <v>21</v>
      </c>
      <c r="L246" s="62"/>
      <c r="M246" s="213" t="s">
        <v>21</v>
      </c>
      <c r="N246" s="214" t="s">
        <v>41</v>
      </c>
      <c r="O246" s="43"/>
      <c r="P246" s="215">
        <f>O246*H246</f>
        <v>0</v>
      </c>
      <c r="Q246" s="215">
        <v>0.00026</v>
      </c>
      <c r="R246" s="215">
        <f>Q246*H246</f>
        <v>0.007279999999999999</v>
      </c>
      <c r="S246" s="215">
        <v>0</v>
      </c>
      <c r="T246" s="216">
        <f>S246*H246</f>
        <v>0</v>
      </c>
      <c r="AR246" s="25" t="s">
        <v>301</v>
      </c>
      <c r="AT246" s="25" t="s">
        <v>198</v>
      </c>
      <c r="AU246" s="25" t="s">
        <v>79</v>
      </c>
      <c r="AY246" s="25" t="s">
        <v>195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77</v>
      </c>
      <c r="BK246" s="217">
        <f>ROUND(I246*H246,2)</f>
        <v>0</v>
      </c>
      <c r="BL246" s="25" t="s">
        <v>301</v>
      </c>
      <c r="BM246" s="25" t="s">
        <v>2553</v>
      </c>
    </row>
    <row r="247" spans="2:51" s="13" customFormat="1" ht="13.5">
      <c r="B247" s="232"/>
      <c r="C247" s="233"/>
      <c r="D247" s="218" t="s">
        <v>207</v>
      </c>
      <c r="E247" s="234" t="s">
        <v>21</v>
      </c>
      <c r="F247" s="235" t="s">
        <v>2547</v>
      </c>
      <c r="G247" s="233"/>
      <c r="H247" s="236">
        <v>28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207</v>
      </c>
      <c r="AU247" s="242" t="s">
        <v>79</v>
      </c>
      <c r="AV247" s="13" t="s">
        <v>79</v>
      </c>
      <c r="AW247" s="13" t="s">
        <v>33</v>
      </c>
      <c r="AX247" s="13" t="s">
        <v>70</v>
      </c>
      <c r="AY247" s="242" t="s">
        <v>195</v>
      </c>
    </row>
    <row r="248" spans="2:51" s="14" customFormat="1" ht="13.5">
      <c r="B248" s="243"/>
      <c r="C248" s="244"/>
      <c r="D248" s="245" t="s">
        <v>207</v>
      </c>
      <c r="E248" s="246" t="s">
        <v>21</v>
      </c>
      <c r="F248" s="247" t="s">
        <v>211</v>
      </c>
      <c r="G248" s="244"/>
      <c r="H248" s="248">
        <v>28</v>
      </c>
      <c r="I248" s="249"/>
      <c r="J248" s="244"/>
      <c r="K248" s="244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207</v>
      </c>
      <c r="AU248" s="254" t="s">
        <v>79</v>
      </c>
      <c r="AV248" s="14" t="s">
        <v>203</v>
      </c>
      <c r="AW248" s="14" t="s">
        <v>33</v>
      </c>
      <c r="AX248" s="14" t="s">
        <v>77</v>
      </c>
      <c r="AY248" s="254" t="s">
        <v>195</v>
      </c>
    </row>
    <row r="249" spans="2:65" s="1" customFormat="1" ht="22.5" customHeight="1">
      <c r="B249" s="42"/>
      <c r="C249" s="260" t="s">
        <v>559</v>
      </c>
      <c r="D249" s="260" t="s">
        <v>233</v>
      </c>
      <c r="E249" s="261" t="s">
        <v>2554</v>
      </c>
      <c r="F249" s="262" t="s">
        <v>2555</v>
      </c>
      <c r="G249" s="263" t="s">
        <v>214</v>
      </c>
      <c r="H249" s="264">
        <v>21</v>
      </c>
      <c r="I249" s="265"/>
      <c r="J249" s="266">
        <f>ROUND(I249*H249,2)</f>
        <v>0</v>
      </c>
      <c r="K249" s="262" t="s">
        <v>21</v>
      </c>
      <c r="L249" s="267"/>
      <c r="M249" s="268" t="s">
        <v>21</v>
      </c>
      <c r="N249" s="269" t="s">
        <v>41</v>
      </c>
      <c r="O249" s="43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AR249" s="25" t="s">
        <v>403</v>
      </c>
      <c r="AT249" s="25" t="s">
        <v>233</v>
      </c>
      <c r="AU249" s="25" t="s">
        <v>79</v>
      </c>
      <c r="AY249" s="25" t="s">
        <v>195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5" t="s">
        <v>77</v>
      </c>
      <c r="BK249" s="217">
        <f>ROUND(I249*H249,2)</f>
        <v>0</v>
      </c>
      <c r="BL249" s="25" t="s">
        <v>301</v>
      </c>
      <c r="BM249" s="25" t="s">
        <v>2556</v>
      </c>
    </row>
    <row r="250" spans="2:51" s="13" customFormat="1" ht="13.5">
      <c r="B250" s="232"/>
      <c r="C250" s="233"/>
      <c r="D250" s="218" t="s">
        <v>207</v>
      </c>
      <c r="E250" s="234" t="s">
        <v>21</v>
      </c>
      <c r="F250" s="235" t="s">
        <v>2557</v>
      </c>
      <c r="G250" s="233"/>
      <c r="H250" s="236">
        <v>21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207</v>
      </c>
      <c r="AU250" s="242" t="s">
        <v>79</v>
      </c>
      <c r="AV250" s="13" t="s">
        <v>79</v>
      </c>
      <c r="AW250" s="13" t="s">
        <v>33</v>
      </c>
      <c r="AX250" s="13" t="s">
        <v>70</v>
      </c>
      <c r="AY250" s="242" t="s">
        <v>195</v>
      </c>
    </row>
    <row r="251" spans="2:51" s="14" customFormat="1" ht="13.5">
      <c r="B251" s="243"/>
      <c r="C251" s="244"/>
      <c r="D251" s="245" t="s">
        <v>207</v>
      </c>
      <c r="E251" s="246" t="s">
        <v>21</v>
      </c>
      <c r="F251" s="247" t="s">
        <v>211</v>
      </c>
      <c r="G251" s="244"/>
      <c r="H251" s="248">
        <v>21</v>
      </c>
      <c r="I251" s="249"/>
      <c r="J251" s="244"/>
      <c r="K251" s="244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207</v>
      </c>
      <c r="AU251" s="254" t="s">
        <v>79</v>
      </c>
      <c r="AV251" s="14" t="s">
        <v>203</v>
      </c>
      <c r="AW251" s="14" t="s">
        <v>33</v>
      </c>
      <c r="AX251" s="14" t="s">
        <v>77</v>
      </c>
      <c r="AY251" s="254" t="s">
        <v>195</v>
      </c>
    </row>
    <row r="252" spans="2:65" s="1" customFormat="1" ht="22.5" customHeight="1">
      <c r="B252" s="42"/>
      <c r="C252" s="260" t="s">
        <v>564</v>
      </c>
      <c r="D252" s="260" t="s">
        <v>233</v>
      </c>
      <c r="E252" s="261" t="s">
        <v>2558</v>
      </c>
      <c r="F252" s="262" t="s">
        <v>2559</v>
      </c>
      <c r="G252" s="263" t="s">
        <v>2516</v>
      </c>
      <c r="H252" s="264">
        <v>1</v>
      </c>
      <c r="I252" s="265"/>
      <c r="J252" s="266">
        <f>ROUND(I252*H252,2)</f>
        <v>0</v>
      </c>
      <c r="K252" s="262" t="s">
        <v>21</v>
      </c>
      <c r="L252" s="267"/>
      <c r="M252" s="268" t="s">
        <v>21</v>
      </c>
      <c r="N252" s="269" t="s">
        <v>41</v>
      </c>
      <c r="O252" s="43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AR252" s="25" t="s">
        <v>403</v>
      </c>
      <c r="AT252" s="25" t="s">
        <v>233</v>
      </c>
      <c r="AU252" s="25" t="s">
        <v>79</v>
      </c>
      <c r="AY252" s="25" t="s">
        <v>195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25" t="s">
        <v>77</v>
      </c>
      <c r="BK252" s="217">
        <f>ROUND(I252*H252,2)</f>
        <v>0</v>
      </c>
      <c r="BL252" s="25" t="s">
        <v>301</v>
      </c>
      <c r="BM252" s="25" t="s">
        <v>2560</v>
      </c>
    </row>
    <row r="253" spans="2:65" s="1" customFormat="1" ht="31.5" customHeight="1">
      <c r="B253" s="42"/>
      <c r="C253" s="206" t="s">
        <v>571</v>
      </c>
      <c r="D253" s="206" t="s">
        <v>198</v>
      </c>
      <c r="E253" s="207" t="s">
        <v>2561</v>
      </c>
      <c r="F253" s="208" t="s">
        <v>2562</v>
      </c>
      <c r="G253" s="209" t="s">
        <v>351</v>
      </c>
      <c r="H253" s="210">
        <v>32.5</v>
      </c>
      <c r="I253" s="211"/>
      <c r="J253" s="212">
        <f>ROUND(I253*H253,2)</f>
        <v>0</v>
      </c>
      <c r="K253" s="208" t="s">
        <v>21</v>
      </c>
      <c r="L253" s="62"/>
      <c r="M253" s="213" t="s">
        <v>21</v>
      </c>
      <c r="N253" s="214" t="s">
        <v>41</v>
      </c>
      <c r="O253" s="43"/>
      <c r="P253" s="215">
        <f>O253*H253</f>
        <v>0</v>
      </c>
      <c r="Q253" s="215">
        <v>5E-05</v>
      </c>
      <c r="R253" s="215">
        <f>Q253*H253</f>
        <v>0.0016250000000000001</v>
      </c>
      <c r="S253" s="215">
        <v>0</v>
      </c>
      <c r="T253" s="216">
        <f>S253*H253</f>
        <v>0</v>
      </c>
      <c r="AR253" s="25" t="s">
        <v>301</v>
      </c>
      <c r="AT253" s="25" t="s">
        <v>198</v>
      </c>
      <c r="AU253" s="25" t="s">
        <v>79</v>
      </c>
      <c r="AY253" s="25" t="s">
        <v>195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25" t="s">
        <v>77</v>
      </c>
      <c r="BK253" s="217">
        <f>ROUND(I253*H253,2)</f>
        <v>0</v>
      </c>
      <c r="BL253" s="25" t="s">
        <v>301</v>
      </c>
      <c r="BM253" s="25" t="s">
        <v>2563</v>
      </c>
    </row>
    <row r="254" spans="2:51" s="13" customFormat="1" ht="13.5">
      <c r="B254" s="232"/>
      <c r="C254" s="233"/>
      <c r="D254" s="218" t="s">
        <v>207</v>
      </c>
      <c r="E254" s="234" t="s">
        <v>21</v>
      </c>
      <c r="F254" s="235" t="s">
        <v>2564</v>
      </c>
      <c r="G254" s="233"/>
      <c r="H254" s="236">
        <v>32.5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207</v>
      </c>
      <c r="AU254" s="242" t="s">
        <v>79</v>
      </c>
      <c r="AV254" s="13" t="s">
        <v>79</v>
      </c>
      <c r="AW254" s="13" t="s">
        <v>33</v>
      </c>
      <c r="AX254" s="13" t="s">
        <v>70</v>
      </c>
      <c r="AY254" s="242" t="s">
        <v>195</v>
      </c>
    </row>
    <row r="255" spans="2:51" s="14" customFormat="1" ht="13.5">
      <c r="B255" s="243"/>
      <c r="C255" s="244"/>
      <c r="D255" s="245" t="s">
        <v>207</v>
      </c>
      <c r="E255" s="246" t="s">
        <v>21</v>
      </c>
      <c r="F255" s="247" t="s">
        <v>211</v>
      </c>
      <c r="G255" s="244"/>
      <c r="H255" s="248">
        <v>32.5</v>
      </c>
      <c r="I255" s="249"/>
      <c r="J255" s="244"/>
      <c r="K255" s="244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207</v>
      </c>
      <c r="AU255" s="254" t="s">
        <v>79</v>
      </c>
      <c r="AV255" s="14" t="s">
        <v>203</v>
      </c>
      <c r="AW255" s="14" t="s">
        <v>33</v>
      </c>
      <c r="AX255" s="14" t="s">
        <v>77</v>
      </c>
      <c r="AY255" s="254" t="s">
        <v>195</v>
      </c>
    </row>
    <row r="256" spans="2:65" s="1" customFormat="1" ht="31.5" customHeight="1">
      <c r="B256" s="42"/>
      <c r="C256" s="206" t="s">
        <v>577</v>
      </c>
      <c r="D256" s="206" t="s">
        <v>198</v>
      </c>
      <c r="E256" s="207" t="s">
        <v>2565</v>
      </c>
      <c r="F256" s="208" t="s">
        <v>2566</v>
      </c>
      <c r="G256" s="209" t="s">
        <v>351</v>
      </c>
      <c r="H256" s="210">
        <v>55</v>
      </c>
      <c r="I256" s="211"/>
      <c r="J256" s="212">
        <f>ROUND(I256*H256,2)</f>
        <v>0</v>
      </c>
      <c r="K256" s="208" t="s">
        <v>21</v>
      </c>
      <c r="L256" s="62"/>
      <c r="M256" s="213" t="s">
        <v>21</v>
      </c>
      <c r="N256" s="214" t="s">
        <v>41</v>
      </c>
      <c r="O256" s="43"/>
      <c r="P256" s="215">
        <f>O256*H256</f>
        <v>0</v>
      </c>
      <c r="Q256" s="215">
        <v>7E-05</v>
      </c>
      <c r="R256" s="215">
        <f>Q256*H256</f>
        <v>0.0038499999999999997</v>
      </c>
      <c r="S256" s="215">
        <v>0</v>
      </c>
      <c r="T256" s="216">
        <f>S256*H256</f>
        <v>0</v>
      </c>
      <c r="AR256" s="25" t="s">
        <v>301</v>
      </c>
      <c r="AT256" s="25" t="s">
        <v>198</v>
      </c>
      <c r="AU256" s="25" t="s">
        <v>79</v>
      </c>
      <c r="AY256" s="25" t="s">
        <v>195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25" t="s">
        <v>77</v>
      </c>
      <c r="BK256" s="217">
        <f>ROUND(I256*H256,2)</f>
        <v>0</v>
      </c>
      <c r="BL256" s="25" t="s">
        <v>301</v>
      </c>
      <c r="BM256" s="25" t="s">
        <v>2567</v>
      </c>
    </row>
    <row r="257" spans="2:51" s="13" customFormat="1" ht="13.5">
      <c r="B257" s="232"/>
      <c r="C257" s="233"/>
      <c r="D257" s="218" t="s">
        <v>207</v>
      </c>
      <c r="E257" s="234" t="s">
        <v>21</v>
      </c>
      <c r="F257" s="235" t="s">
        <v>2568</v>
      </c>
      <c r="G257" s="233"/>
      <c r="H257" s="236">
        <v>41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207</v>
      </c>
      <c r="AU257" s="242" t="s">
        <v>79</v>
      </c>
      <c r="AV257" s="13" t="s">
        <v>79</v>
      </c>
      <c r="AW257" s="13" t="s">
        <v>33</v>
      </c>
      <c r="AX257" s="13" t="s">
        <v>70</v>
      </c>
      <c r="AY257" s="242" t="s">
        <v>195</v>
      </c>
    </row>
    <row r="258" spans="2:51" s="13" customFormat="1" ht="13.5">
      <c r="B258" s="232"/>
      <c r="C258" s="233"/>
      <c r="D258" s="218" t="s">
        <v>207</v>
      </c>
      <c r="E258" s="234" t="s">
        <v>21</v>
      </c>
      <c r="F258" s="235" t="s">
        <v>2543</v>
      </c>
      <c r="G258" s="233"/>
      <c r="H258" s="236">
        <v>14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207</v>
      </c>
      <c r="AU258" s="242" t="s">
        <v>79</v>
      </c>
      <c r="AV258" s="13" t="s">
        <v>79</v>
      </c>
      <c r="AW258" s="13" t="s">
        <v>33</v>
      </c>
      <c r="AX258" s="13" t="s">
        <v>70</v>
      </c>
      <c r="AY258" s="242" t="s">
        <v>195</v>
      </c>
    </row>
    <row r="259" spans="2:51" s="14" customFormat="1" ht="13.5">
      <c r="B259" s="243"/>
      <c r="C259" s="244"/>
      <c r="D259" s="245" t="s">
        <v>207</v>
      </c>
      <c r="E259" s="246" t="s">
        <v>21</v>
      </c>
      <c r="F259" s="247" t="s">
        <v>211</v>
      </c>
      <c r="G259" s="244"/>
      <c r="H259" s="248">
        <v>55</v>
      </c>
      <c r="I259" s="249"/>
      <c r="J259" s="244"/>
      <c r="K259" s="244"/>
      <c r="L259" s="250"/>
      <c r="M259" s="251"/>
      <c r="N259" s="252"/>
      <c r="O259" s="252"/>
      <c r="P259" s="252"/>
      <c r="Q259" s="252"/>
      <c r="R259" s="252"/>
      <c r="S259" s="252"/>
      <c r="T259" s="253"/>
      <c r="AT259" s="254" t="s">
        <v>207</v>
      </c>
      <c r="AU259" s="254" t="s">
        <v>79</v>
      </c>
      <c r="AV259" s="14" t="s">
        <v>203</v>
      </c>
      <c r="AW259" s="14" t="s">
        <v>33</v>
      </c>
      <c r="AX259" s="14" t="s">
        <v>77</v>
      </c>
      <c r="AY259" s="254" t="s">
        <v>195</v>
      </c>
    </row>
    <row r="260" spans="2:65" s="1" customFormat="1" ht="31.5" customHeight="1">
      <c r="B260" s="42"/>
      <c r="C260" s="206" t="s">
        <v>583</v>
      </c>
      <c r="D260" s="206" t="s">
        <v>198</v>
      </c>
      <c r="E260" s="207" t="s">
        <v>2569</v>
      </c>
      <c r="F260" s="208" t="s">
        <v>2570</v>
      </c>
      <c r="G260" s="209" t="s">
        <v>351</v>
      </c>
      <c r="H260" s="210">
        <v>32.5</v>
      </c>
      <c r="I260" s="211"/>
      <c r="J260" s="212">
        <f>ROUND(I260*H260,2)</f>
        <v>0</v>
      </c>
      <c r="K260" s="208" t="s">
        <v>21</v>
      </c>
      <c r="L260" s="62"/>
      <c r="M260" s="213" t="s">
        <v>21</v>
      </c>
      <c r="N260" s="214" t="s">
        <v>41</v>
      </c>
      <c r="O260" s="43"/>
      <c r="P260" s="215">
        <f>O260*H260</f>
        <v>0</v>
      </c>
      <c r="Q260" s="215">
        <v>0.00012</v>
      </c>
      <c r="R260" s="215">
        <f>Q260*H260</f>
        <v>0.0039000000000000003</v>
      </c>
      <c r="S260" s="215">
        <v>0</v>
      </c>
      <c r="T260" s="216">
        <f>S260*H260</f>
        <v>0</v>
      </c>
      <c r="AR260" s="25" t="s">
        <v>301</v>
      </c>
      <c r="AT260" s="25" t="s">
        <v>198</v>
      </c>
      <c r="AU260" s="25" t="s">
        <v>79</v>
      </c>
      <c r="AY260" s="25" t="s">
        <v>195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77</v>
      </c>
      <c r="BK260" s="217">
        <f>ROUND(I260*H260,2)</f>
        <v>0</v>
      </c>
      <c r="BL260" s="25" t="s">
        <v>301</v>
      </c>
      <c r="BM260" s="25" t="s">
        <v>2571</v>
      </c>
    </row>
    <row r="261" spans="2:51" s="13" customFormat="1" ht="13.5">
      <c r="B261" s="232"/>
      <c r="C261" s="233"/>
      <c r="D261" s="218" t="s">
        <v>207</v>
      </c>
      <c r="E261" s="234" t="s">
        <v>21</v>
      </c>
      <c r="F261" s="235" t="s">
        <v>2564</v>
      </c>
      <c r="G261" s="233"/>
      <c r="H261" s="236">
        <v>32.5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207</v>
      </c>
      <c r="AU261" s="242" t="s">
        <v>79</v>
      </c>
      <c r="AV261" s="13" t="s">
        <v>79</v>
      </c>
      <c r="AW261" s="13" t="s">
        <v>33</v>
      </c>
      <c r="AX261" s="13" t="s">
        <v>70</v>
      </c>
      <c r="AY261" s="242" t="s">
        <v>195</v>
      </c>
    </row>
    <row r="262" spans="2:51" s="14" customFormat="1" ht="13.5">
      <c r="B262" s="243"/>
      <c r="C262" s="244"/>
      <c r="D262" s="245" t="s">
        <v>207</v>
      </c>
      <c r="E262" s="246" t="s">
        <v>21</v>
      </c>
      <c r="F262" s="247" t="s">
        <v>211</v>
      </c>
      <c r="G262" s="244"/>
      <c r="H262" s="248">
        <v>32.5</v>
      </c>
      <c r="I262" s="249"/>
      <c r="J262" s="244"/>
      <c r="K262" s="244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207</v>
      </c>
      <c r="AU262" s="254" t="s">
        <v>79</v>
      </c>
      <c r="AV262" s="14" t="s">
        <v>203</v>
      </c>
      <c r="AW262" s="14" t="s">
        <v>33</v>
      </c>
      <c r="AX262" s="14" t="s">
        <v>77</v>
      </c>
      <c r="AY262" s="254" t="s">
        <v>195</v>
      </c>
    </row>
    <row r="263" spans="2:65" s="1" customFormat="1" ht="31.5" customHeight="1">
      <c r="B263" s="42"/>
      <c r="C263" s="206" t="s">
        <v>590</v>
      </c>
      <c r="D263" s="206" t="s">
        <v>198</v>
      </c>
      <c r="E263" s="207" t="s">
        <v>2572</v>
      </c>
      <c r="F263" s="208" t="s">
        <v>2573</v>
      </c>
      <c r="G263" s="209" t="s">
        <v>351</v>
      </c>
      <c r="H263" s="210">
        <v>69</v>
      </c>
      <c r="I263" s="211"/>
      <c r="J263" s="212">
        <f>ROUND(I263*H263,2)</f>
        <v>0</v>
      </c>
      <c r="K263" s="208" t="s">
        <v>21</v>
      </c>
      <c r="L263" s="62"/>
      <c r="M263" s="213" t="s">
        <v>21</v>
      </c>
      <c r="N263" s="214" t="s">
        <v>41</v>
      </c>
      <c r="O263" s="43"/>
      <c r="P263" s="215">
        <f>O263*H263</f>
        <v>0</v>
      </c>
      <c r="Q263" s="215">
        <v>0.00024</v>
      </c>
      <c r="R263" s="215">
        <f>Q263*H263</f>
        <v>0.016560000000000002</v>
      </c>
      <c r="S263" s="215">
        <v>0</v>
      </c>
      <c r="T263" s="216">
        <f>S263*H263</f>
        <v>0</v>
      </c>
      <c r="AR263" s="25" t="s">
        <v>301</v>
      </c>
      <c r="AT263" s="25" t="s">
        <v>198</v>
      </c>
      <c r="AU263" s="25" t="s">
        <v>79</v>
      </c>
      <c r="AY263" s="25" t="s">
        <v>195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25" t="s">
        <v>77</v>
      </c>
      <c r="BK263" s="217">
        <f>ROUND(I263*H263,2)</f>
        <v>0</v>
      </c>
      <c r="BL263" s="25" t="s">
        <v>301</v>
      </c>
      <c r="BM263" s="25" t="s">
        <v>2574</v>
      </c>
    </row>
    <row r="264" spans="2:51" s="13" customFormat="1" ht="13.5">
      <c r="B264" s="232"/>
      <c r="C264" s="233"/>
      <c r="D264" s="218" t="s">
        <v>207</v>
      </c>
      <c r="E264" s="234" t="s">
        <v>21</v>
      </c>
      <c r="F264" s="235" t="s">
        <v>2568</v>
      </c>
      <c r="G264" s="233"/>
      <c r="H264" s="236">
        <v>41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207</v>
      </c>
      <c r="AU264" s="242" t="s">
        <v>79</v>
      </c>
      <c r="AV264" s="13" t="s">
        <v>79</v>
      </c>
      <c r="AW264" s="13" t="s">
        <v>33</v>
      </c>
      <c r="AX264" s="13" t="s">
        <v>70</v>
      </c>
      <c r="AY264" s="242" t="s">
        <v>195</v>
      </c>
    </row>
    <row r="265" spans="2:51" s="13" customFormat="1" ht="13.5">
      <c r="B265" s="232"/>
      <c r="C265" s="233"/>
      <c r="D265" s="218" t="s">
        <v>207</v>
      </c>
      <c r="E265" s="234" t="s">
        <v>21</v>
      </c>
      <c r="F265" s="235" t="s">
        <v>2547</v>
      </c>
      <c r="G265" s="233"/>
      <c r="H265" s="236">
        <v>28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AT265" s="242" t="s">
        <v>207</v>
      </c>
      <c r="AU265" s="242" t="s">
        <v>79</v>
      </c>
      <c r="AV265" s="13" t="s">
        <v>79</v>
      </c>
      <c r="AW265" s="13" t="s">
        <v>33</v>
      </c>
      <c r="AX265" s="13" t="s">
        <v>70</v>
      </c>
      <c r="AY265" s="242" t="s">
        <v>195</v>
      </c>
    </row>
    <row r="266" spans="2:51" s="14" customFormat="1" ht="13.5">
      <c r="B266" s="243"/>
      <c r="C266" s="244"/>
      <c r="D266" s="245" t="s">
        <v>207</v>
      </c>
      <c r="E266" s="246" t="s">
        <v>21</v>
      </c>
      <c r="F266" s="247" t="s">
        <v>211</v>
      </c>
      <c r="G266" s="244"/>
      <c r="H266" s="248">
        <v>69</v>
      </c>
      <c r="I266" s="249"/>
      <c r="J266" s="244"/>
      <c r="K266" s="244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207</v>
      </c>
      <c r="AU266" s="254" t="s">
        <v>79</v>
      </c>
      <c r="AV266" s="14" t="s">
        <v>203</v>
      </c>
      <c r="AW266" s="14" t="s">
        <v>33</v>
      </c>
      <c r="AX266" s="14" t="s">
        <v>77</v>
      </c>
      <c r="AY266" s="254" t="s">
        <v>195</v>
      </c>
    </row>
    <row r="267" spans="2:65" s="1" customFormat="1" ht="22.5" customHeight="1">
      <c r="B267" s="42"/>
      <c r="C267" s="206" t="s">
        <v>596</v>
      </c>
      <c r="D267" s="206" t="s">
        <v>198</v>
      </c>
      <c r="E267" s="207" t="s">
        <v>2575</v>
      </c>
      <c r="F267" s="208" t="s">
        <v>2576</v>
      </c>
      <c r="G267" s="209" t="s">
        <v>214</v>
      </c>
      <c r="H267" s="210">
        <v>8</v>
      </c>
      <c r="I267" s="211"/>
      <c r="J267" s="212">
        <f>ROUND(I267*H267,2)</f>
        <v>0</v>
      </c>
      <c r="K267" s="208" t="s">
        <v>21</v>
      </c>
      <c r="L267" s="62"/>
      <c r="M267" s="213" t="s">
        <v>21</v>
      </c>
      <c r="N267" s="214" t="s">
        <v>41</v>
      </c>
      <c r="O267" s="43"/>
      <c r="P267" s="215">
        <f>O267*H267</f>
        <v>0</v>
      </c>
      <c r="Q267" s="215">
        <v>0.00017</v>
      </c>
      <c r="R267" s="215">
        <f>Q267*H267</f>
        <v>0.00136</v>
      </c>
      <c r="S267" s="215">
        <v>0</v>
      </c>
      <c r="T267" s="216">
        <f>S267*H267</f>
        <v>0</v>
      </c>
      <c r="AR267" s="25" t="s">
        <v>301</v>
      </c>
      <c r="AT267" s="25" t="s">
        <v>198</v>
      </c>
      <c r="AU267" s="25" t="s">
        <v>79</v>
      </c>
      <c r="AY267" s="25" t="s">
        <v>195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25" t="s">
        <v>77</v>
      </c>
      <c r="BK267" s="217">
        <f>ROUND(I267*H267,2)</f>
        <v>0</v>
      </c>
      <c r="BL267" s="25" t="s">
        <v>301</v>
      </c>
      <c r="BM267" s="25" t="s">
        <v>2577</v>
      </c>
    </row>
    <row r="268" spans="2:51" s="13" customFormat="1" ht="13.5">
      <c r="B268" s="232"/>
      <c r="C268" s="233"/>
      <c r="D268" s="218" t="s">
        <v>207</v>
      </c>
      <c r="E268" s="234" t="s">
        <v>21</v>
      </c>
      <c r="F268" s="235" t="s">
        <v>2578</v>
      </c>
      <c r="G268" s="233"/>
      <c r="H268" s="236">
        <v>8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207</v>
      </c>
      <c r="AU268" s="242" t="s">
        <v>79</v>
      </c>
      <c r="AV268" s="13" t="s">
        <v>79</v>
      </c>
      <c r="AW268" s="13" t="s">
        <v>33</v>
      </c>
      <c r="AX268" s="13" t="s">
        <v>70</v>
      </c>
      <c r="AY268" s="242" t="s">
        <v>195</v>
      </c>
    </row>
    <row r="269" spans="2:51" s="14" customFormat="1" ht="13.5">
      <c r="B269" s="243"/>
      <c r="C269" s="244"/>
      <c r="D269" s="245" t="s">
        <v>207</v>
      </c>
      <c r="E269" s="246" t="s">
        <v>21</v>
      </c>
      <c r="F269" s="247" t="s">
        <v>211</v>
      </c>
      <c r="G269" s="244"/>
      <c r="H269" s="248">
        <v>8</v>
      </c>
      <c r="I269" s="249"/>
      <c r="J269" s="244"/>
      <c r="K269" s="244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207</v>
      </c>
      <c r="AU269" s="254" t="s">
        <v>79</v>
      </c>
      <c r="AV269" s="14" t="s">
        <v>203</v>
      </c>
      <c r="AW269" s="14" t="s">
        <v>33</v>
      </c>
      <c r="AX269" s="14" t="s">
        <v>77</v>
      </c>
      <c r="AY269" s="254" t="s">
        <v>195</v>
      </c>
    </row>
    <row r="270" spans="2:65" s="1" customFormat="1" ht="22.5" customHeight="1">
      <c r="B270" s="42"/>
      <c r="C270" s="206" t="s">
        <v>601</v>
      </c>
      <c r="D270" s="206" t="s">
        <v>198</v>
      </c>
      <c r="E270" s="207" t="s">
        <v>2579</v>
      </c>
      <c r="F270" s="208" t="s">
        <v>2580</v>
      </c>
      <c r="G270" s="209" t="s">
        <v>2516</v>
      </c>
      <c r="H270" s="210">
        <v>12</v>
      </c>
      <c r="I270" s="211"/>
      <c r="J270" s="212">
        <f>ROUND(I270*H270,2)</f>
        <v>0</v>
      </c>
      <c r="K270" s="208" t="s">
        <v>21</v>
      </c>
      <c r="L270" s="62"/>
      <c r="M270" s="213" t="s">
        <v>21</v>
      </c>
      <c r="N270" s="214" t="s">
        <v>41</v>
      </c>
      <c r="O270" s="43"/>
      <c r="P270" s="215">
        <f>O270*H270</f>
        <v>0</v>
      </c>
      <c r="Q270" s="215">
        <v>0.00021</v>
      </c>
      <c r="R270" s="215">
        <f>Q270*H270</f>
        <v>0.00252</v>
      </c>
      <c r="S270" s="215">
        <v>0</v>
      </c>
      <c r="T270" s="216">
        <f>S270*H270</f>
        <v>0</v>
      </c>
      <c r="AR270" s="25" t="s">
        <v>301</v>
      </c>
      <c r="AT270" s="25" t="s">
        <v>198</v>
      </c>
      <c r="AU270" s="25" t="s">
        <v>79</v>
      </c>
      <c r="AY270" s="25" t="s">
        <v>195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25" t="s">
        <v>77</v>
      </c>
      <c r="BK270" s="217">
        <f>ROUND(I270*H270,2)</f>
        <v>0</v>
      </c>
      <c r="BL270" s="25" t="s">
        <v>301</v>
      </c>
      <c r="BM270" s="25" t="s">
        <v>2581</v>
      </c>
    </row>
    <row r="271" spans="2:51" s="13" customFormat="1" ht="13.5">
      <c r="B271" s="232"/>
      <c r="C271" s="233"/>
      <c r="D271" s="218" t="s">
        <v>207</v>
      </c>
      <c r="E271" s="234" t="s">
        <v>21</v>
      </c>
      <c r="F271" s="235" t="s">
        <v>2582</v>
      </c>
      <c r="G271" s="233"/>
      <c r="H271" s="236">
        <v>12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207</v>
      </c>
      <c r="AU271" s="242" t="s">
        <v>79</v>
      </c>
      <c r="AV271" s="13" t="s">
        <v>79</v>
      </c>
      <c r="AW271" s="13" t="s">
        <v>33</v>
      </c>
      <c r="AX271" s="13" t="s">
        <v>70</v>
      </c>
      <c r="AY271" s="242" t="s">
        <v>195</v>
      </c>
    </row>
    <row r="272" spans="2:51" s="14" customFormat="1" ht="13.5">
      <c r="B272" s="243"/>
      <c r="C272" s="244"/>
      <c r="D272" s="245" t="s">
        <v>207</v>
      </c>
      <c r="E272" s="246" t="s">
        <v>21</v>
      </c>
      <c r="F272" s="247" t="s">
        <v>211</v>
      </c>
      <c r="G272" s="244"/>
      <c r="H272" s="248">
        <v>12</v>
      </c>
      <c r="I272" s="249"/>
      <c r="J272" s="244"/>
      <c r="K272" s="244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207</v>
      </c>
      <c r="AU272" s="254" t="s">
        <v>79</v>
      </c>
      <c r="AV272" s="14" t="s">
        <v>203</v>
      </c>
      <c r="AW272" s="14" t="s">
        <v>33</v>
      </c>
      <c r="AX272" s="14" t="s">
        <v>77</v>
      </c>
      <c r="AY272" s="254" t="s">
        <v>195</v>
      </c>
    </row>
    <row r="273" spans="2:65" s="1" customFormat="1" ht="22.5" customHeight="1">
      <c r="B273" s="42"/>
      <c r="C273" s="206" t="s">
        <v>607</v>
      </c>
      <c r="D273" s="206" t="s">
        <v>198</v>
      </c>
      <c r="E273" s="207" t="s">
        <v>2583</v>
      </c>
      <c r="F273" s="208" t="s">
        <v>2584</v>
      </c>
      <c r="G273" s="209" t="s">
        <v>214</v>
      </c>
      <c r="H273" s="210">
        <v>3</v>
      </c>
      <c r="I273" s="211"/>
      <c r="J273" s="212">
        <f>ROUND(I273*H273,2)</f>
        <v>0</v>
      </c>
      <c r="K273" s="208" t="s">
        <v>21</v>
      </c>
      <c r="L273" s="62"/>
      <c r="M273" s="213" t="s">
        <v>21</v>
      </c>
      <c r="N273" s="214" t="s">
        <v>41</v>
      </c>
      <c r="O273" s="43"/>
      <c r="P273" s="215">
        <f>O273*H273</f>
        <v>0</v>
      </c>
      <c r="Q273" s="215">
        <v>0.00022</v>
      </c>
      <c r="R273" s="215">
        <f>Q273*H273</f>
        <v>0.00066</v>
      </c>
      <c r="S273" s="215">
        <v>0</v>
      </c>
      <c r="T273" s="216">
        <f>S273*H273</f>
        <v>0</v>
      </c>
      <c r="AR273" s="25" t="s">
        <v>301</v>
      </c>
      <c r="AT273" s="25" t="s">
        <v>198</v>
      </c>
      <c r="AU273" s="25" t="s">
        <v>79</v>
      </c>
      <c r="AY273" s="25" t="s">
        <v>195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5" t="s">
        <v>77</v>
      </c>
      <c r="BK273" s="217">
        <f>ROUND(I273*H273,2)</f>
        <v>0</v>
      </c>
      <c r="BL273" s="25" t="s">
        <v>301</v>
      </c>
      <c r="BM273" s="25" t="s">
        <v>2585</v>
      </c>
    </row>
    <row r="274" spans="2:51" s="13" customFormat="1" ht="13.5">
      <c r="B274" s="232"/>
      <c r="C274" s="233"/>
      <c r="D274" s="218" t="s">
        <v>207</v>
      </c>
      <c r="E274" s="234" t="s">
        <v>21</v>
      </c>
      <c r="F274" s="235" t="s">
        <v>2586</v>
      </c>
      <c r="G274" s="233"/>
      <c r="H274" s="236">
        <v>3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207</v>
      </c>
      <c r="AU274" s="242" t="s">
        <v>79</v>
      </c>
      <c r="AV274" s="13" t="s">
        <v>79</v>
      </c>
      <c r="AW274" s="13" t="s">
        <v>33</v>
      </c>
      <c r="AX274" s="13" t="s">
        <v>70</v>
      </c>
      <c r="AY274" s="242" t="s">
        <v>195</v>
      </c>
    </row>
    <row r="275" spans="2:51" s="14" customFormat="1" ht="13.5">
      <c r="B275" s="243"/>
      <c r="C275" s="244"/>
      <c r="D275" s="245" t="s">
        <v>207</v>
      </c>
      <c r="E275" s="246" t="s">
        <v>21</v>
      </c>
      <c r="F275" s="247" t="s">
        <v>211</v>
      </c>
      <c r="G275" s="244"/>
      <c r="H275" s="248">
        <v>3</v>
      </c>
      <c r="I275" s="249"/>
      <c r="J275" s="244"/>
      <c r="K275" s="244"/>
      <c r="L275" s="250"/>
      <c r="M275" s="251"/>
      <c r="N275" s="252"/>
      <c r="O275" s="252"/>
      <c r="P275" s="252"/>
      <c r="Q275" s="252"/>
      <c r="R275" s="252"/>
      <c r="S275" s="252"/>
      <c r="T275" s="253"/>
      <c r="AT275" s="254" t="s">
        <v>207</v>
      </c>
      <c r="AU275" s="254" t="s">
        <v>79</v>
      </c>
      <c r="AV275" s="14" t="s">
        <v>203</v>
      </c>
      <c r="AW275" s="14" t="s">
        <v>33</v>
      </c>
      <c r="AX275" s="14" t="s">
        <v>77</v>
      </c>
      <c r="AY275" s="254" t="s">
        <v>195</v>
      </c>
    </row>
    <row r="276" spans="2:65" s="1" customFormat="1" ht="22.5" customHeight="1">
      <c r="B276" s="42"/>
      <c r="C276" s="206" t="s">
        <v>613</v>
      </c>
      <c r="D276" s="206" t="s">
        <v>198</v>
      </c>
      <c r="E276" s="207" t="s">
        <v>2587</v>
      </c>
      <c r="F276" s="208" t="s">
        <v>2588</v>
      </c>
      <c r="G276" s="209" t="s">
        <v>2516</v>
      </c>
      <c r="H276" s="210">
        <v>20</v>
      </c>
      <c r="I276" s="211"/>
      <c r="J276" s="212">
        <f>ROUND(I276*H276,2)</f>
        <v>0</v>
      </c>
      <c r="K276" s="208" t="s">
        <v>21</v>
      </c>
      <c r="L276" s="62"/>
      <c r="M276" s="213" t="s">
        <v>21</v>
      </c>
      <c r="N276" s="214" t="s">
        <v>41</v>
      </c>
      <c r="O276" s="43"/>
      <c r="P276" s="215">
        <f>O276*H276</f>
        <v>0</v>
      </c>
      <c r="Q276" s="215">
        <v>2E-05</v>
      </c>
      <c r="R276" s="215">
        <f>Q276*H276</f>
        <v>0.0004</v>
      </c>
      <c r="S276" s="215">
        <v>0</v>
      </c>
      <c r="T276" s="216">
        <f>S276*H276</f>
        <v>0</v>
      </c>
      <c r="AR276" s="25" t="s">
        <v>301</v>
      </c>
      <c r="AT276" s="25" t="s">
        <v>198</v>
      </c>
      <c r="AU276" s="25" t="s">
        <v>79</v>
      </c>
      <c r="AY276" s="25" t="s">
        <v>195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25" t="s">
        <v>77</v>
      </c>
      <c r="BK276" s="217">
        <f>ROUND(I276*H276,2)</f>
        <v>0</v>
      </c>
      <c r="BL276" s="25" t="s">
        <v>301</v>
      </c>
      <c r="BM276" s="25" t="s">
        <v>2589</v>
      </c>
    </row>
    <row r="277" spans="2:51" s="13" customFormat="1" ht="13.5">
      <c r="B277" s="232"/>
      <c r="C277" s="233"/>
      <c r="D277" s="218" t="s">
        <v>207</v>
      </c>
      <c r="E277" s="234" t="s">
        <v>21</v>
      </c>
      <c r="F277" s="235" t="s">
        <v>2590</v>
      </c>
      <c r="G277" s="233"/>
      <c r="H277" s="236">
        <v>20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AT277" s="242" t="s">
        <v>207</v>
      </c>
      <c r="AU277" s="242" t="s">
        <v>79</v>
      </c>
      <c r="AV277" s="13" t="s">
        <v>79</v>
      </c>
      <c r="AW277" s="13" t="s">
        <v>33</v>
      </c>
      <c r="AX277" s="13" t="s">
        <v>70</v>
      </c>
      <c r="AY277" s="242" t="s">
        <v>195</v>
      </c>
    </row>
    <row r="278" spans="2:51" s="14" customFormat="1" ht="13.5">
      <c r="B278" s="243"/>
      <c r="C278" s="244"/>
      <c r="D278" s="245" t="s">
        <v>207</v>
      </c>
      <c r="E278" s="246" t="s">
        <v>21</v>
      </c>
      <c r="F278" s="247" t="s">
        <v>211</v>
      </c>
      <c r="G278" s="244"/>
      <c r="H278" s="248">
        <v>20</v>
      </c>
      <c r="I278" s="249"/>
      <c r="J278" s="244"/>
      <c r="K278" s="244"/>
      <c r="L278" s="250"/>
      <c r="M278" s="251"/>
      <c r="N278" s="252"/>
      <c r="O278" s="252"/>
      <c r="P278" s="252"/>
      <c r="Q278" s="252"/>
      <c r="R278" s="252"/>
      <c r="S278" s="252"/>
      <c r="T278" s="253"/>
      <c r="AT278" s="254" t="s">
        <v>207</v>
      </c>
      <c r="AU278" s="254" t="s">
        <v>79</v>
      </c>
      <c r="AV278" s="14" t="s">
        <v>203</v>
      </c>
      <c r="AW278" s="14" t="s">
        <v>33</v>
      </c>
      <c r="AX278" s="14" t="s">
        <v>77</v>
      </c>
      <c r="AY278" s="254" t="s">
        <v>195</v>
      </c>
    </row>
    <row r="279" spans="2:65" s="1" customFormat="1" ht="22.5" customHeight="1">
      <c r="B279" s="42"/>
      <c r="C279" s="260" t="s">
        <v>618</v>
      </c>
      <c r="D279" s="260" t="s">
        <v>233</v>
      </c>
      <c r="E279" s="261" t="s">
        <v>2591</v>
      </c>
      <c r="F279" s="262" t="s">
        <v>2592</v>
      </c>
      <c r="G279" s="263" t="s">
        <v>214</v>
      </c>
      <c r="H279" s="264">
        <v>20</v>
      </c>
      <c r="I279" s="265"/>
      <c r="J279" s="266">
        <f>ROUND(I279*H279,2)</f>
        <v>0</v>
      </c>
      <c r="K279" s="262" t="s">
        <v>21</v>
      </c>
      <c r="L279" s="267"/>
      <c r="M279" s="268" t="s">
        <v>21</v>
      </c>
      <c r="N279" s="269" t="s">
        <v>41</v>
      </c>
      <c r="O279" s="43"/>
      <c r="P279" s="215">
        <f>O279*H279</f>
        <v>0</v>
      </c>
      <c r="Q279" s="215">
        <v>0.00017</v>
      </c>
      <c r="R279" s="215">
        <f>Q279*H279</f>
        <v>0.0034000000000000002</v>
      </c>
      <c r="S279" s="215">
        <v>0</v>
      </c>
      <c r="T279" s="216">
        <f>S279*H279</f>
        <v>0</v>
      </c>
      <c r="AR279" s="25" t="s">
        <v>403</v>
      </c>
      <c r="AT279" s="25" t="s">
        <v>233</v>
      </c>
      <c r="AU279" s="25" t="s">
        <v>79</v>
      </c>
      <c r="AY279" s="25" t="s">
        <v>195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77</v>
      </c>
      <c r="BK279" s="217">
        <f>ROUND(I279*H279,2)</f>
        <v>0</v>
      </c>
      <c r="BL279" s="25" t="s">
        <v>301</v>
      </c>
      <c r="BM279" s="25" t="s">
        <v>2593</v>
      </c>
    </row>
    <row r="280" spans="2:51" s="13" customFormat="1" ht="13.5">
      <c r="B280" s="232"/>
      <c r="C280" s="233"/>
      <c r="D280" s="218" t="s">
        <v>207</v>
      </c>
      <c r="E280" s="234" t="s">
        <v>21</v>
      </c>
      <c r="F280" s="235" t="s">
        <v>2594</v>
      </c>
      <c r="G280" s="233"/>
      <c r="H280" s="236">
        <v>20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207</v>
      </c>
      <c r="AU280" s="242" t="s">
        <v>79</v>
      </c>
      <c r="AV280" s="13" t="s">
        <v>79</v>
      </c>
      <c r="AW280" s="13" t="s">
        <v>33</v>
      </c>
      <c r="AX280" s="13" t="s">
        <v>70</v>
      </c>
      <c r="AY280" s="242" t="s">
        <v>195</v>
      </c>
    </row>
    <row r="281" spans="2:51" s="14" customFormat="1" ht="13.5">
      <c r="B281" s="243"/>
      <c r="C281" s="244"/>
      <c r="D281" s="245" t="s">
        <v>207</v>
      </c>
      <c r="E281" s="246" t="s">
        <v>21</v>
      </c>
      <c r="F281" s="247" t="s">
        <v>211</v>
      </c>
      <c r="G281" s="244"/>
      <c r="H281" s="248">
        <v>20</v>
      </c>
      <c r="I281" s="249"/>
      <c r="J281" s="244"/>
      <c r="K281" s="244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207</v>
      </c>
      <c r="AU281" s="254" t="s">
        <v>79</v>
      </c>
      <c r="AV281" s="14" t="s">
        <v>203</v>
      </c>
      <c r="AW281" s="14" t="s">
        <v>33</v>
      </c>
      <c r="AX281" s="14" t="s">
        <v>77</v>
      </c>
      <c r="AY281" s="254" t="s">
        <v>195</v>
      </c>
    </row>
    <row r="282" spans="2:65" s="1" customFormat="1" ht="22.5" customHeight="1">
      <c r="B282" s="42"/>
      <c r="C282" s="206" t="s">
        <v>625</v>
      </c>
      <c r="D282" s="206" t="s">
        <v>198</v>
      </c>
      <c r="E282" s="207" t="s">
        <v>2595</v>
      </c>
      <c r="F282" s="208" t="s">
        <v>2596</v>
      </c>
      <c r="G282" s="209" t="s">
        <v>214</v>
      </c>
      <c r="H282" s="210">
        <v>2</v>
      </c>
      <c r="I282" s="211"/>
      <c r="J282" s="212">
        <f>ROUND(I282*H282,2)</f>
        <v>0</v>
      </c>
      <c r="K282" s="208" t="s">
        <v>21</v>
      </c>
      <c r="L282" s="62"/>
      <c r="M282" s="213" t="s">
        <v>21</v>
      </c>
      <c r="N282" s="214" t="s">
        <v>41</v>
      </c>
      <c r="O282" s="43"/>
      <c r="P282" s="215">
        <f>O282*H282</f>
        <v>0</v>
      </c>
      <c r="Q282" s="215">
        <v>0.0004</v>
      </c>
      <c r="R282" s="215">
        <f>Q282*H282</f>
        <v>0.0008</v>
      </c>
      <c r="S282" s="215">
        <v>0</v>
      </c>
      <c r="T282" s="216">
        <f>S282*H282</f>
        <v>0</v>
      </c>
      <c r="AR282" s="25" t="s">
        <v>301</v>
      </c>
      <c r="AT282" s="25" t="s">
        <v>198</v>
      </c>
      <c r="AU282" s="25" t="s">
        <v>79</v>
      </c>
      <c r="AY282" s="25" t="s">
        <v>195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25" t="s">
        <v>77</v>
      </c>
      <c r="BK282" s="217">
        <f>ROUND(I282*H282,2)</f>
        <v>0</v>
      </c>
      <c r="BL282" s="25" t="s">
        <v>301</v>
      </c>
      <c r="BM282" s="25" t="s">
        <v>2597</v>
      </c>
    </row>
    <row r="283" spans="2:51" s="13" customFormat="1" ht="13.5">
      <c r="B283" s="232"/>
      <c r="C283" s="233"/>
      <c r="D283" s="218" t="s">
        <v>207</v>
      </c>
      <c r="E283" s="234" t="s">
        <v>21</v>
      </c>
      <c r="F283" s="235" t="s">
        <v>2598</v>
      </c>
      <c r="G283" s="233"/>
      <c r="H283" s="236">
        <v>2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207</v>
      </c>
      <c r="AU283" s="242" t="s">
        <v>79</v>
      </c>
      <c r="AV283" s="13" t="s">
        <v>79</v>
      </c>
      <c r="AW283" s="13" t="s">
        <v>33</v>
      </c>
      <c r="AX283" s="13" t="s">
        <v>70</v>
      </c>
      <c r="AY283" s="242" t="s">
        <v>195</v>
      </c>
    </row>
    <row r="284" spans="2:51" s="14" customFormat="1" ht="13.5">
      <c r="B284" s="243"/>
      <c r="C284" s="244"/>
      <c r="D284" s="245" t="s">
        <v>207</v>
      </c>
      <c r="E284" s="246" t="s">
        <v>21</v>
      </c>
      <c r="F284" s="247" t="s">
        <v>211</v>
      </c>
      <c r="G284" s="244"/>
      <c r="H284" s="248">
        <v>2</v>
      </c>
      <c r="I284" s="249"/>
      <c r="J284" s="244"/>
      <c r="K284" s="244"/>
      <c r="L284" s="250"/>
      <c r="M284" s="251"/>
      <c r="N284" s="252"/>
      <c r="O284" s="252"/>
      <c r="P284" s="252"/>
      <c r="Q284" s="252"/>
      <c r="R284" s="252"/>
      <c r="S284" s="252"/>
      <c r="T284" s="253"/>
      <c r="AT284" s="254" t="s">
        <v>207</v>
      </c>
      <c r="AU284" s="254" t="s">
        <v>79</v>
      </c>
      <c r="AV284" s="14" t="s">
        <v>203</v>
      </c>
      <c r="AW284" s="14" t="s">
        <v>33</v>
      </c>
      <c r="AX284" s="14" t="s">
        <v>77</v>
      </c>
      <c r="AY284" s="254" t="s">
        <v>195</v>
      </c>
    </row>
    <row r="285" spans="2:65" s="1" customFormat="1" ht="22.5" customHeight="1">
      <c r="B285" s="42"/>
      <c r="C285" s="206" t="s">
        <v>630</v>
      </c>
      <c r="D285" s="206" t="s">
        <v>198</v>
      </c>
      <c r="E285" s="207" t="s">
        <v>2599</v>
      </c>
      <c r="F285" s="208" t="s">
        <v>2600</v>
      </c>
      <c r="G285" s="209" t="s">
        <v>214</v>
      </c>
      <c r="H285" s="210">
        <v>2</v>
      </c>
      <c r="I285" s="211"/>
      <c r="J285" s="212">
        <f>ROUND(I285*H285,2)</f>
        <v>0</v>
      </c>
      <c r="K285" s="208" t="s">
        <v>21</v>
      </c>
      <c r="L285" s="62"/>
      <c r="M285" s="213" t="s">
        <v>21</v>
      </c>
      <c r="N285" s="214" t="s">
        <v>41</v>
      </c>
      <c r="O285" s="43"/>
      <c r="P285" s="215">
        <f>O285*H285</f>
        <v>0</v>
      </c>
      <c r="Q285" s="215">
        <v>0.00057</v>
      </c>
      <c r="R285" s="215">
        <f>Q285*H285</f>
        <v>0.00114</v>
      </c>
      <c r="S285" s="215">
        <v>0</v>
      </c>
      <c r="T285" s="216">
        <f>S285*H285</f>
        <v>0</v>
      </c>
      <c r="AR285" s="25" t="s">
        <v>301</v>
      </c>
      <c r="AT285" s="25" t="s">
        <v>198</v>
      </c>
      <c r="AU285" s="25" t="s">
        <v>79</v>
      </c>
      <c r="AY285" s="25" t="s">
        <v>195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25" t="s">
        <v>77</v>
      </c>
      <c r="BK285" s="217">
        <f>ROUND(I285*H285,2)</f>
        <v>0</v>
      </c>
      <c r="BL285" s="25" t="s">
        <v>301</v>
      </c>
      <c r="BM285" s="25" t="s">
        <v>2601</v>
      </c>
    </row>
    <row r="286" spans="2:51" s="13" customFormat="1" ht="13.5">
      <c r="B286" s="232"/>
      <c r="C286" s="233"/>
      <c r="D286" s="218" t="s">
        <v>207</v>
      </c>
      <c r="E286" s="234" t="s">
        <v>21</v>
      </c>
      <c r="F286" s="235" t="s">
        <v>2598</v>
      </c>
      <c r="G286" s="233"/>
      <c r="H286" s="236">
        <v>2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207</v>
      </c>
      <c r="AU286" s="242" t="s">
        <v>79</v>
      </c>
      <c r="AV286" s="13" t="s">
        <v>79</v>
      </c>
      <c r="AW286" s="13" t="s">
        <v>33</v>
      </c>
      <c r="AX286" s="13" t="s">
        <v>70</v>
      </c>
      <c r="AY286" s="242" t="s">
        <v>195</v>
      </c>
    </row>
    <row r="287" spans="2:51" s="14" customFormat="1" ht="13.5">
      <c r="B287" s="243"/>
      <c r="C287" s="244"/>
      <c r="D287" s="245" t="s">
        <v>207</v>
      </c>
      <c r="E287" s="246" t="s">
        <v>21</v>
      </c>
      <c r="F287" s="247" t="s">
        <v>211</v>
      </c>
      <c r="G287" s="244"/>
      <c r="H287" s="248">
        <v>2</v>
      </c>
      <c r="I287" s="249"/>
      <c r="J287" s="244"/>
      <c r="K287" s="244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207</v>
      </c>
      <c r="AU287" s="254" t="s">
        <v>79</v>
      </c>
      <c r="AV287" s="14" t="s">
        <v>203</v>
      </c>
      <c r="AW287" s="14" t="s">
        <v>33</v>
      </c>
      <c r="AX287" s="14" t="s">
        <v>77</v>
      </c>
      <c r="AY287" s="254" t="s">
        <v>195</v>
      </c>
    </row>
    <row r="288" spans="2:65" s="1" customFormat="1" ht="22.5" customHeight="1">
      <c r="B288" s="42"/>
      <c r="C288" s="206" t="s">
        <v>634</v>
      </c>
      <c r="D288" s="206" t="s">
        <v>198</v>
      </c>
      <c r="E288" s="207" t="s">
        <v>2602</v>
      </c>
      <c r="F288" s="208" t="s">
        <v>2603</v>
      </c>
      <c r="G288" s="209" t="s">
        <v>214</v>
      </c>
      <c r="H288" s="210">
        <v>1</v>
      </c>
      <c r="I288" s="211"/>
      <c r="J288" s="212">
        <f>ROUND(I288*H288,2)</f>
        <v>0</v>
      </c>
      <c r="K288" s="208" t="s">
        <v>21</v>
      </c>
      <c r="L288" s="62"/>
      <c r="M288" s="213" t="s">
        <v>21</v>
      </c>
      <c r="N288" s="214" t="s">
        <v>41</v>
      </c>
      <c r="O288" s="43"/>
      <c r="P288" s="215">
        <f>O288*H288</f>
        <v>0</v>
      </c>
      <c r="Q288" s="215">
        <v>2E-05</v>
      </c>
      <c r="R288" s="215">
        <f>Q288*H288</f>
        <v>2E-05</v>
      </c>
      <c r="S288" s="215">
        <v>0</v>
      </c>
      <c r="T288" s="216">
        <f>S288*H288</f>
        <v>0</v>
      </c>
      <c r="AR288" s="25" t="s">
        <v>301</v>
      </c>
      <c r="AT288" s="25" t="s">
        <v>198</v>
      </c>
      <c r="AU288" s="25" t="s">
        <v>79</v>
      </c>
      <c r="AY288" s="25" t="s">
        <v>195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77</v>
      </c>
      <c r="BK288" s="217">
        <f>ROUND(I288*H288,2)</f>
        <v>0</v>
      </c>
      <c r="BL288" s="25" t="s">
        <v>301</v>
      </c>
      <c r="BM288" s="25" t="s">
        <v>2604</v>
      </c>
    </row>
    <row r="289" spans="2:51" s="13" customFormat="1" ht="13.5">
      <c r="B289" s="232"/>
      <c r="C289" s="233"/>
      <c r="D289" s="218" t="s">
        <v>207</v>
      </c>
      <c r="E289" s="234" t="s">
        <v>21</v>
      </c>
      <c r="F289" s="235" t="s">
        <v>2605</v>
      </c>
      <c r="G289" s="233"/>
      <c r="H289" s="236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207</v>
      </c>
      <c r="AU289" s="242" t="s">
        <v>79</v>
      </c>
      <c r="AV289" s="13" t="s">
        <v>79</v>
      </c>
      <c r="AW289" s="13" t="s">
        <v>33</v>
      </c>
      <c r="AX289" s="13" t="s">
        <v>70</v>
      </c>
      <c r="AY289" s="242" t="s">
        <v>195</v>
      </c>
    </row>
    <row r="290" spans="2:51" s="14" customFormat="1" ht="13.5">
      <c r="B290" s="243"/>
      <c r="C290" s="244"/>
      <c r="D290" s="245" t="s">
        <v>207</v>
      </c>
      <c r="E290" s="246" t="s">
        <v>21</v>
      </c>
      <c r="F290" s="247" t="s">
        <v>211</v>
      </c>
      <c r="G290" s="244"/>
      <c r="H290" s="248">
        <v>1</v>
      </c>
      <c r="I290" s="249"/>
      <c r="J290" s="244"/>
      <c r="K290" s="244"/>
      <c r="L290" s="250"/>
      <c r="M290" s="251"/>
      <c r="N290" s="252"/>
      <c r="O290" s="252"/>
      <c r="P290" s="252"/>
      <c r="Q290" s="252"/>
      <c r="R290" s="252"/>
      <c r="S290" s="252"/>
      <c r="T290" s="253"/>
      <c r="AT290" s="254" t="s">
        <v>207</v>
      </c>
      <c r="AU290" s="254" t="s">
        <v>79</v>
      </c>
      <c r="AV290" s="14" t="s">
        <v>203</v>
      </c>
      <c r="AW290" s="14" t="s">
        <v>33</v>
      </c>
      <c r="AX290" s="14" t="s">
        <v>77</v>
      </c>
      <c r="AY290" s="254" t="s">
        <v>195</v>
      </c>
    </row>
    <row r="291" spans="2:65" s="1" customFormat="1" ht="22.5" customHeight="1">
      <c r="B291" s="42"/>
      <c r="C291" s="260" t="s">
        <v>643</v>
      </c>
      <c r="D291" s="260" t="s">
        <v>233</v>
      </c>
      <c r="E291" s="261" t="s">
        <v>2606</v>
      </c>
      <c r="F291" s="262" t="s">
        <v>2607</v>
      </c>
      <c r="G291" s="263" t="s">
        <v>214</v>
      </c>
      <c r="H291" s="264">
        <v>1</v>
      </c>
      <c r="I291" s="265"/>
      <c r="J291" s="266">
        <f>ROUND(I291*H291,2)</f>
        <v>0</v>
      </c>
      <c r="K291" s="262" t="s">
        <v>21</v>
      </c>
      <c r="L291" s="267"/>
      <c r="M291" s="268" t="s">
        <v>21</v>
      </c>
      <c r="N291" s="269" t="s">
        <v>41</v>
      </c>
      <c r="O291" s="43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AR291" s="25" t="s">
        <v>403</v>
      </c>
      <c r="AT291" s="25" t="s">
        <v>233</v>
      </c>
      <c r="AU291" s="25" t="s">
        <v>79</v>
      </c>
      <c r="AY291" s="25" t="s">
        <v>195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25" t="s">
        <v>77</v>
      </c>
      <c r="BK291" s="217">
        <f>ROUND(I291*H291,2)</f>
        <v>0</v>
      </c>
      <c r="BL291" s="25" t="s">
        <v>301</v>
      </c>
      <c r="BM291" s="25" t="s">
        <v>2608</v>
      </c>
    </row>
    <row r="292" spans="2:51" s="13" customFormat="1" ht="13.5">
      <c r="B292" s="232"/>
      <c r="C292" s="233"/>
      <c r="D292" s="218" t="s">
        <v>207</v>
      </c>
      <c r="E292" s="234" t="s">
        <v>21</v>
      </c>
      <c r="F292" s="235" t="s">
        <v>2605</v>
      </c>
      <c r="G292" s="233"/>
      <c r="H292" s="236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207</v>
      </c>
      <c r="AU292" s="242" t="s">
        <v>79</v>
      </c>
      <c r="AV292" s="13" t="s">
        <v>79</v>
      </c>
      <c r="AW292" s="13" t="s">
        <v>33</v>
      </c>
      <c r="AX292" s="13" t="s">
        <v>70</v>
      </c>
      <c r="AY292" s="242" t="s">
        <v>195</v>
      </c>
    </row>
    <row r="293" spans="2:51" s="14" customFormat="1" ht="13.5">
      <c r="B293" s="243"/>
      <c r="C293" s="244"/>
      <c r="D293" s="245" t="s">
        <v>207</v>
      </c>
      <c r="E293" s="246" t="s">
        <v>21</v>
      </c>
      <c r="F293" s="247" t="s">
        <v>211</v>
      </c>
      <c r="G293" s="244"/>
      <c r="H293" s="248">
        <v>1</v>
      </c>
      <c r="I293" s="249"/>
      <c r="J293" s="244"/>
      <c r="K293" s="244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207</v>
      </c>
      <c r="AU293" s="254" t="s">
        <v>79</v>
      </c>
      <c r="AV293" s="14" t="s">
        <v>203</v>
      </c>
      <c r="AW293" s="14" t="s">
        <v>33</v>
      </c>
      <c r="AX293" s="14" t="s">
        <v>77</v>
      </c>
      <c r="AY293" s="254" t="s">
        <v>195</v>
      </c>
    </row>
    <row r="294" spans="2:65" s="1" customFormat="1" ht="22.5" customHeight="1">
      <c r="B294" s="42"/>
      <c r="C294" s="206" t="s">
        <v>648</v>
      </c>
      <c r="D294" s="206" t="s">
        <v>198</v>
      </c>
      <c r="E294" s="207" t="s">
        <v>2609</v>
      </c>
      <c r="F294" s="208" t="s">
        <v>2610</v>
      </c>
      <c r="G294" s="209" t="s">
        <v>351</v>
      </c>
      <c r="H294" s="210">
        <v>189</v>
      </c>
      <c r="I294" s="211"/>
      <c r="J294" s="212">
        <f>ROUND(I294*H294,2)</f>
        <v>0</v>
      </c>
      <c r="K294" s="208" t="s">
        <v>21</v>
      </c>
      <c r="L294" s="62"/>
      <c r="M294" s="213" t="s">
        <v>21</v>
      </c>
      <c r="N294" s="214" t="s">
        <v>41</v>
      </c>
      <c r="O294" s="43"/>
      <c r="P294" s="215">
        <f>O294*H294</f>
        <v>0</v>
      </c>
      <c r="Q294" s="215">
        <v>0.00019</v>
      </c>
      <c r="R294" s="215">
        <f>Q294*H294</f>
        <v>0.035910000000000004</v>
      </c>
      <c r="S294" s="215">
        <v>0</v>
      </c>
      <c r="T294" s="216">
        <f>S294*H294</f>
        <v>0</v>
      </c>
      <c r="AR294" s="25" t="s">
        <v>301</v>
      </c>
      <c r="AT294" s="25" t="s">
        <v>198</v>
      </c>
      <c r="AU294" s="25" t="s">
        <v>79</v>
      </c>
      <c r="AY294" s="25" t="s">
        <v>195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25" t="s">
        <v>77</v>
      </c>
      <c r="BK294" s="217">
        <f>ROUND(I294*H294,2)</f>
        <v>0</v>
      </c>
      <c r="BL294" s="25" t="s">
        <v>301</v>
      </c>
      <c r="BM294" s="25" t="s">
        <v>2611</v>
      </c>
    </row>
    <row r="295" spans="2:51" s="13" customFormat="1" ht="13.5">
      <c r="B295" s="232"/>
      <c r="C295" s="233"/>
      <c r="D295" s="218" t="s">
        <v>207</v>
      </c>
      <c r="E295" s="234" t="s">
        <v>21</v>
      </c>
      <c r="F295" s="235" t="s">
        <v>2612</v>
      </c>
      <c r="G295" s="233"/>
      <c r="H295" s="236">
        <v>147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207</v>
      </c>
      <c r="AU295" s="242" t="s">
        <v>79</v>
      </c>
      <c r="AV295" s="13" t="s">
        <v>79</v>
      </c>
      <c r="AW295" s="13" t="s">
        <v>33</v>
      </c>
      <c r="AX295" s="13" t="s">
        <v>70</v>
      </c>
      <c r="AY295" s="242" t="s">
        <v>195</v>
      </c>
    </row>
    <row r="296" spans="2:51" s="13" customFormat="1" ht="13.5">
      <c r="B296" s="232"/>
      <c r="C296" s="233"/>
      <c r="D296" s="218" t="s">
        <v>207</v>
      </c>
      <c r="E296" s="234" t="s">
        <v>21</v>
      </c>
      <c r="F296" s="235" t="s">
        <v>2613</v>
      </c>
      <c r="G296" s="233"/>
      <c r="H296" s="236">
        <v>42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207</v>
      </c>
      <c r="AU296" s="242" t="s">
        <v>79</v>
      </c>
      <c r="AV296" s="13" t="s">
        <v>79</v>
      </c>
      <c r="AW296" s="13" t="s">
        <v>33</v>
      </c>
      <c r="AX296" s="13" t="s">
        <v>70</v>
      </c>
      <c r="AY296" s="242" t="s">
        <v>195</v>
      </c>
    </row>
    <row r="297" spans="2:51" s="14" customFormat="1" ht="13.5">
      <c r="B297" s="243"/>
      <c r="C297" s="244"/>
      <c r="D297" s="245" t="s">
        <v>207</v>
      </c>
      <c r="E297" s="246" t="s">
        <v>21</v>
      </c>
      <c r="F297" s="247" t="s">
        <v>211</v>
      </c>
      <c r="G297" s="244"/>
      <c r="H297" s="248">
        <v>189</v>
      </c>
      <c r="I297" s="249"/>
      <c r="J297" s="244"/>
      <c r="K297" s="244"/>
      <c r="L297" s="250"/>
      <c r="M297" s="251"/>
      <c r="N297" s="252"/>
      <c r="O297" s="252"/>
      <c r="P297" s="252"/>
      <c r="Q297" s="252"/>
      <c r="R297" s="252"/>
      <c r="S297" s="252"/>
      <c r="T297" s="253"/>
      <c r="AT297" s="254" t="s">
        <v>207</v>
      </c>
      <c r="AU297" s="254" t="s">
        <v>79</v>
      </c>
      <c r="AV297" s="14" t="s">
        <v>203</v>
      </c>
      <c r="AW297" s="14" t="s">
        <v>33</v>
      </c>
      <c r="AX297" s="14" t="s">
        <v>77</v>
      </c>
      <c r="AY297" s="254" t="s">
        <v>195</v>
      </c>
    </row>
    <row r="298" spans="2:65" s="1" customFormat="1" ht="22.5" customHeight="1">
      <c r="B298" s="42"/>
      <c r="C298" s="206" t="s">
        <v>653</v>
      </c>
      <c r="D298" s="206" t="s">
        <v>198</v>
      </c>
      <c r="E298" s="207" t="s">
        <v>2614</v>
      </c>
      <c r="F298" s="208" t="s">
        <v>2615</v>
      </c>
      <c r="G298" s="209" t="s">
        <v>351</v>
      </c>
      <c r="H298" s="210">
        <v>189</v>
      </c>
      <c r="I298" s="211"/>
      <c r="J298" s="212">
        <f>ROUND(I298*H298,2)</f>
        <v>0</v>
      </c>
      <c r="K298" s="208" t="s">
        <v>21</v>
      </c>
      <c r="L298" s="62"/>
      <c r="M298" s="213" t="s">
        <v>21</v>
      </c>
      <c r="N298" s="214" t="s">
        <v>41</v>
      </c>
      <c r="O298" s="43"/>
      <c r="P298" s="215">
        <f>O298*H298</f>
        <v>0</v>
      </c>
      <c r="Q298" s="215">
        <v>1E-05</v>
      </c>
      <c r="R298" s="215">
        <f>Q298*H298</f>
        <v>0.0018900000000000002</v>
      </c>
      <c r="S298" s="215">
        <v>0</v>
      </c>
      <c r="T298" s="216">
        <f>S298*H298</f>
        <v>0</v>
      </c>
      <c r="AR298" s="25" t="s">
        <v>301</v>
      </c>
      <c r="AT298" s="25" t="s">
        <v>198</v>
      </c>
      <c r="AU298" s="25" t="s">
        <v>79</v>
      </c>
      <c r="AY298" s="25" t="s">
        <v>195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25" t="s">
        <v>77</v>
      </c>
      <c r="BK298" s="217">
        <f>ROUND(I298*H298,2)</f>
        <v>0</v>
      </c>
      <c r="BL298" s="25" t="s">
        <v>301</v>
      </c>
      <c r="BM298" s="25" t="s">
        <v>2616</v>
      </c>
    </row>
    <row r="299" spans="2:65" s="1" customFormat="1" ht="22.5" customHeight="1">
      <c r="B299" s="42"/>
      <c r="C299" s="206" t="s">
        <v>658</v>
      </c>
      <c r="D299" s="206" t="s">
        <v>198</v>
      </c>
      <c r="E299" s="207" t="s">
        <v>2617</v>
      </c>
      <c r="F299" s="208" t="s">
        <v>2618</v>
      </c>
      <c r="G299" s="209" t="s">
        <v>223</v>
      </c>
      <c r="H299" s="210">
        <v>0.262</v>
      </c>
      <c r="I299" s="211"/>
      <c r="J299" s="212">
        <f>ROUND(I299*H299,2)</f>
        <v>0</v>
      </c>
      <c r="K299" s="208" t="s">
        <v>21</v>
      </c>
      <c r="L299" s="62"/>
      <c r="M299" s="213" t="s">
        <v>21</v>
      </c>
      <c r="N299" s="214" t="s">
        <v>41</v>
      </c>
      <c r="O299" s="43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AR299" s="25" t="s">
        <v>301</v>
      </c>
      <c r="AT299" s="25" t="s">
        <v>198</v>
      </c>
      <c r="AU299" s="25" t="s">
        <v>79</v>
      </c>
      <c r="AY299" s="25" t="s">
        <v>195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25" t="s">
        <v>77</v>
      </c>
      <c r="BK299" s="217">
        <f>ROUND(I299*H299,2)</f>
        <v>0</v>
      </c>
      <c r="BL299" s="25" t="s">
        <v>301</v>
      </c>
      <c r="BM299" s="25" t="s">
        <v>2619</v>
      </c>
    </row>
    <row r="300" spans="2:63" s="11" customFormat="1" ht="29.85" customHeight="1">
      <c r="B300" s="189"/>
      <c r="C300" s="190"/>
      <c r="D300" s="203" t="s">
        <v>69</v>
      </c>
      <c r="E300" s="204" t="s">
        <v>513</v>
      </c>
      <c r="F300" s="204" t="s">
        <v>2437</v>
      </c>
      <c r="G300" s="190"/>
      <c r="H300" s="190"/>
      <c r="I300" s="193"/>
      <c r="J300" s="205">
        <f>BK300</f>
        <v>0</v>
      </c>
      <c r="K300" s="190"/>
      <c r="L300" s="195"/>
      <c r="M300" s="196"/>
      <c r="N300" s="197"/>
      <c r="O300" s="197"/>
      <c r="P300" s="198">
        <f>SUM(P301:P343)</f>
        <v>0</v>
      </c>
      <c r="Q300" s="197"/>
      <c r="R300" s="198">
        <f>SUM(R301:R343)</f>
        <v>0.29368000000000005</v>
      </c>
      <c r="S300" s="197"/>
      <c r="T300" s="199">
        <f>SUM(T301:T343)</f>
        <v>0</v>
      </c>
      <c r="AR300" s="200" t="s">
        <v>79</v>
      </c>
      <c r="AT300" s="201" t="s">
        <v>69</v>
      </c>
      <c r="AU300" s="201" t="s">
        <v>77</v>
      </c>
      <c r="AY300" s="200" t="s">
        <v>195</v>
      </c>
      <c r="BK300" s="202">
        <f>SUM(BK301:BK343)</f>
        <v>0</v>
      </c>
    </row>
    <row r="301" spans="2:65" s="1" customFormat="1" ht="22.5" customHeight="1">
      <c r="B301" s="42"/>
      <c r="C301" s="206" t="s">
        <v>664</v>
      </c>
      <c r="D301" s="206" t="s">
        <v>198</v>
      </c>
      <c r="E301" s="207" t="s">
        <v>2620</v>
      </c>
      <c r="F301" s="208" t="s">
        <v>2621</v>
      </c>
      <c r="G301" s="209" t="s">
        <v>2516</v>
      </c>
      <c r="H301" s="210">
        <v>5</v>
      </c>
      <c r="I301" s="211"/>
      <c r="J301" s="212">
        <f>ROUND(I301*H301,2)</f>
        <v>0</v>
      </c>
      <c r="K301" s="208" t="s">
        <v>21</v>
      </c>
      <c r="L301" s="62"/>
      <c r="M301" s="213" t="s">
        <v>21</v>
      </c>
      <c r="N301" s="214" t="s">
        <v>41</v>
      </c>
      <c r="O301" s="43"/>
      <c r="P301" s="215">
        <f>O301*H301</f>
        <v>0</v>
      </c>
      <c r="Q301" s="215">
        <v>0.01692</v>
      </c>
      <c r="R301" s="215">
        <f>Q301*H301</f>
        <v>0.08460000000000001</v>
      </c>
      <c r="S301" s="215">
        <v>0</v>
      </c>
      <c r="T301" s="216">
        <f>S301*H301</f>
        <v>0</v>
      </c>
      <c r="AR301" s="25" t="s">
        <v>301</v>
      </c>
      <c r="AT301" s="25" t="s">
        <v>198</v>
      </c>
      <c r="AU301" s="25" t="s">
        <v>79</v>
      </c>
      <c r="AY301" s="25" t="s">
        <v>195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25" t="s">
        <v>77</v>
      </c>
      <c r="BK301" s="217">
        <f>ROUND(I301*H301,2)</f>
        <v>0</v>
      </c>
      <c r="BL301" s="25" t="s">
        <v>301</v>
      </c>
      <c r="BM301" s="25" t="s">
        <v>2622</v>
      </c>
    </row>
    <row r="302" spans="2:51" s="13" customFormat="1" ht="13.5">
      <c r="B302" s="232"/>
      <c r="C302" s="233"/>
      <c r="D302" s="245" t="s">
        <v>207</v>
      </c>
      <c r="E302" s="256" t="s">
        <v>21</v>
      </c>
      <c r="F302" s="257" t="s">
        <v>2623</v>
      </c>
      <c r="G302" s="233"/>
      <c r="H302" s="258">
        <v>5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207</v>
      </c>
      <c r="AU302" s="242" t="s">
        <v>79</v>
      </c>
      <c r="AV302" s="13" t="s">
        <v>79</v>
      </c>
      <c r="AW302" s="13" t="s">
        <v>33</v>
      </c>
      <c r="AX302" s="13" t="s">
        <v>77</v>
      </c>
      <c r="AY302" s="242" t="s">
        <v>195</v>
      </c>
    </row>
    <row r="303" spans="2:65" s="1" customFormat="1" ht="31.5" customHeight="1">
      <c r="B303" s="42"/>
      <c r="C303" s="206" t="s">
        <v>669</v>
      </c>
      <c r="D303" s="206" t="s">
        <v>198</v>
      </c>
      <c r="E303" s="207" t="s">
        <v>2624</v>
      </c>
      <c r="F303" s="208" t="s">
        <v>2625</v>
      </c>
      <c r="G303" s="209" t="s">
        <v>2516</v>
      </c>
      <c r="H303" s="210">
        <v>1</v>
      </c>
      <c r="I303" s="211"/>
      <c r="J303" s="212">
        <f>ROUND(I303*H303,2)</f>
        <v>0</v>
      </c>
      <c r="K303" s="208" t="s">
        <v>21</v>
      </c>
      <c r="L303" s="62"/>
      <c r="M303" s="213" t="s">
        <v>21</v>
      </c>
      <c r="N303" s="214" t="s">
        <v>41</v>
      </c>
      <c r="O303" s="43"/>
      <c r="P303" s="215">
        <f>O303*H303</f>
        <v>0</v>
      </c>
      <c r="Q303" s="215">
        <v>0.01692</v>
      </c>
      <c r="R303" s="215">
        <f>Q303*H303</f>
        <v>0.01692</v>
      </c>
      <c r="S303" s="215">
        <v>0</v>
      </c>
      <c r="T303" s="216">
        <f>S303*H303</f>
        <v>0</v>
      </c>
      <c r="AR303" s="25" t="s">
        <v>301</v>
      </c>
      <c r="AT303" s="25" t="s">
        <v>198</v>
      </c>
      <c r="AU303" s="25" t="s">
        <v>79</v>
      </c>
      <c r="AY303" s="25" t="s">
        <v>195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25" t="s">
        <v>77</v>
      </c>
      <c r="BK303" s="217">
        <f>ROUND(I303*H303,2)</f>
        <v>0</v>
      </c>
      <c r="BL303" s="25" t="s">
        <v>301</v>
      </c>
      <c r="BM303" s="25" t="s">
        <v>2626</v>
      </c>
    </row>
    <row r="304" spans="2:51" s="13" customFormat="1" ht="13.5">
      <c r="B304" s="232"/>
      <c r="C304" s="233"/>
      <c r="D304" s="245" t="s">
        <v>207</v>
      </c>
      <c r="E304" s="256" t="s">
        <v>21</v>
      </c>
      <c r="F304" s="257" t="s">
        <v>77</v>
      </c>
      <c r="G304" s="233"/>
      <c r="H304" s="258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207</v>
      </c>
      <c r="AU304" s="242" t="s">
        <v>79</v>
      </c>
      <c r="AV304" s="13" t="s">
        <v>79</v>
      </c>
      <c r="AW304" s="13" t="s">
        <v>33</v>
      </c>
      <c r="AX304" s="13" t="s">
        <v>77</v>
      </c>
      <c r="AY304" s="242" t="s">
        <v>195</v>
      </c>
    </row>
    <row r="305" spans="2:65" s="1" customFormat="1" ht="22.5" customHeight="1">
      <c r="B305" s="42"/>
      <c r="C305" s="206" t="s">
        <v>674</v>
      </c>
      <c r="D305" s="206" t="s">
        <v>198</v>
      </c>
      <c r="E305" s="207" t="s">
        <v>2627</v>
      </c>
      <c r="F305" s="208" t="s">
        <v>2628</v>
      </c>
      <c r="G305" s="209" t="s">
        <v>2516</v>
      </c>
      <c r="H305" s="210">
        <v>7</v>
      </c>
      <c r="I305" s="211"/>
      <c r="J305" s="212">
        <f>ROUND(I305*H305,2)</f>
        <v>0</v>
      </c>
      <c r="K305" s="208" t="s">
        <v>21</v>
      </c>
      <c r="L305" s="62"/>
      <c r="M305" s="213" t="s">
        <v>21</v>
      </c>
      <c r="N305" s="214" t="s">
        <v>41</v>
      </c>
      <c r="O305" s="43"/>
      <c r="P305" s="215">
        <f>O305*H305</f>
        <v>0</v>
      </c>
      <c r="Q305" s="215">
        <v>0.01525</v>
      </c>
      <c r="R305" s="215">
        <f>Q305*H305</f>
        <v>0.10675</v>
      </c>
      <c r="S305" s="215">
        <v>0</v>
      </c>
      <c r="T305" s="216">
        <f>S305*H305</f>
        <v>0</v>
      </c>
      <c r="AR305" s="25" t="s">
        <v>301</v>
      </c>
      <c r="AT305" s="25" t="s">
        <v>198</v>
      </c>
      <c r="AU305" s="25" t="s">
        <v>79</v>
      </c>
      <c r="AY305" s="25" t="s">
        <v>195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77</v>
      </c>
      <c r="BK305" s="217">
        <f>ROUND(I305*H305,2)</f>
        <v>0</v>
      </c>
      <c r="BL305" s="25" t="s">
        <v>301</v>
      </c>
      <c r="BM305" s="25" t="s">
        <v>2629</v>
      </c>
    </row>
    <row r="306" spans="2:51" s="13" customFormat="1" ht="13.5">
      <c r="B306" s="232"/>
      <c r="C306" s="233"/>
      <c r="D306" s="245" t="s">
        <v>207</v>
      </c>
      <c r="E306" s="256" t="s">
        <v>21</v>
      </c>
      <c r="F306" s="257" t="s">
        <v>2630</v>
      </c>
      <c r="G306" s="233"/>
      <c r="H306" s="258">
        <v>7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207</v>
      </c>
      <c r="AU306" s="242" t="s">
        <v>79</v>
      </c>
      <c r="AV306" s="13" t="s">
        <v>79</v>
      </c>
      <c r="AW306" s="13" t="s">
        <v>33</v>
      </c>
      <c r="AX306" s="13" t="s">
        <v>77</v>
      </c>
      <c r="AY306" s="242" t="s">
        <v>195</v>
      </c>
    </row>
    <row r="307" spans="2:65" s="1" customFormat="1" ht="22.5" customHeight="1">
      <c r="B307" s="42"/>
      <c r="C307" s="206" t="s">
        <v>680</v>
      </c>
      <c r="D307" s="206" t="s">
        <v>198</v>
      </c>
      <c r="E307" s="207" t="s">
        <v>2631</v>
      </c>
      <c r="F307" s="208" t="s">
        <v>2632</v>
      </c>
      <c r="G307" s="209" t="s">
        <v>2516</v>
      </c>
      <c r="H307" s="210">
        <v>1</v>
      </c>
      <c r="I307" s="211"/>
      <c r="J307" s="212">
        <f>ROUND(I307*H307,2)</f>
        <v>0</v>
      </c>
      <c r="K307" s="208" t="s">
        <v>21</v>
      </c>
      <c r="L307" s="62"/>
      <c r="M307" s="213" t="s">
        <v>21</v>
      </c>
      <c r="N307" s="214" t="s">
        <v>41</v>
      </c>
      <c r="O307" s="43"/>
      <c r="P307" s="215">
        <f>O307*H307</f>
        <v>0</v>
      </c>
      <c r="Q307" s="215">
        <v>0.01879</v>
      </c>
      <c r="R307" s="215">
        <f>Q307*H307</f>
        <v>0.01879</v>
      </c>
      <c r="S307" s="215">
        <v>0</v>
      </c>
      <c r="T307" s="216">
        <f>S307*H307</f>
        <v>0</v>
      </c>
      <c r="AR307" s="25" t="s">
        <v>301</v>
      </c>
      <c r="AT307" s="25" t="s">
        <v>198</v>
      </c>
      <c r="AU307" s="25" t="s">
        <v>79</v>
      </c>
      <c r="AY307" s="25" t="s">
        <v>195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25" t="s">
        <v>77</v>
      </c>
      <c r="BK307" s="217">
        <f>ROUND(I307*H307,2)</f>
        <v>0</v>
      </c>
      <c r="BL307" s="25" t="s">
        <v>301</v>
      </c>
      <c r="BM307" s="25" t="s">
        <v>2633</v>
      </c>
    </row>
    <row r="308" spans="2:51" s="13" customFormat="1" ht="13.5">
      <c r="B308" s="232"/>
      <c r="C308" s="233"/>
      <c r="D308" s="245" t="s">
        <v>207</v>
      </c>
      <c r="E308" s="256" t="s">
        <v>21</v>
      </c>
      <c r="F308" s="257" t="s">
        <v>77</v>
      </c>
      <c r="G308" s="233"/>
      <c r="H308" s="258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207</v>
      </c>
      <c r="AU308" s="242" t="s">
        <v>79</v>
      </c>
      <c r="AV308" s="13" t="s">
        <v>79</v>
      </c>
      <c r="AW308" s="13" t="s">
        <v>33</v>
      </c>
      <c r="AX308" s="13" t="s">
        <v>77</v>
      </c>
      <c r="AY308" s="242" t="s">
        <v>195</v>
      </c>
    </row>
    <row r="309" spans="2:65" s="1" customFormat="1" ht="22.5" customHeight="1">
      <c r="B309" s="42"/>
      <c r="C309" s="206" t="s">
        <v>689</v>
      </c>
      <c r="D309" s="206" t="s">
        <v>198</v>
      </c>
      <c r="E309" s="207" t="s">
        <v>2634</v>
      </c>
      <c r="F309" s="208" t="s">
        <v>2635</v>
      </c>
      <c r="G309" s="209" t="s">
        <v>2516</v>
      </c>
      <c r="H309" s="210">
        <v>1</v>
      </c>
      <c r="I309" s="211"/>
      <c r="J309" s="212">
        <f>ROUND(I309*H309,2)</f>
        <v>0</v>
      </c>
      <c r="K309" s="208" t="s">
        <v>21</v>
      </c>
      <c r="L309" s="62"/>
      <c r="M309" s="213" t="s">
        <v>21</v>
      </c>
      <c r="N309" s="214" t="s">
        <v>41</v>
      </c>
      <c r="O309" s="43"/>
      <c r="P309" s="215">
        <f>O309*H309</f>
        <v>0</v>
      </c>
      <c r="Q309" s="215">
        <v>0.01275</v>
      </c>
      <c r="R309" s="215">
        <f>Q309*H309</f>
        <v>0.01275</v>
      </c>
      <c r="S309" s="215">
        <v>0</v>
      </c>
      <c r="T309" s="216">
        <f>S309*H309</f>
        <v>0</v>
      </c>
      <c r="AR309" s="25" t="s">
        <v>301</v>
      </c>
      <c r="AT309" s="25" t="s">
        <v>198</v>
      </c>
      <c r="AU309" s="25" t="s">
        <v>79</v>
      </c>
      <c r="AY309" s="25" t="s">
        <v>195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25" t="s">
        <v>77</v>
      </c>
      <c r="BK309" s="217">
        <f>ROUND(I309*H309,2)</f>
        <v>0</v>
      </c>
      <c r="BL309" s="25" t="s">
        <v>301</v>
      </c>
      <c r="BM309" s="25" t="s">
        <v>2636</v>
      </c>
    </row>
    <row r="310" spans="2:51" s="13" customFormat="1" ht="13.5">
      <c r="B310" s="232"/>
      <c r="C310" s="233"/>
      <c r="D310" s="245" t="s">
        <v>207</v>
      </c>
      <c r="E310" s="256" t="s">
        <v>21</v>
      </c>
      <c r="F310" s="257" t="s">
        <v>77</v>
      </c>
      <c r="G310" s="233"/>
      <c r="H310" s="258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207</v>
      </c>
      <c r="AU310" s="242" t="s">
        <v>79</v>
      </c>
      <c r="AV310" s="13" t="s">
        <v>79</v>
      </c>
      <c r="AW310" s="13" t="s">
        <v>33</v>
      </c>
      <c r="AX310" s="13" t="s">
        <v>77</v>
      </c>
      <c r="AY310" s="242" t="s">
        <v>195</v>
      </c>
    </row>
    <row r="311" spans="2:65" s="1" customFormat="1" ht="22.5" customHeight="1">
      <c r="B311" s="42"/>
      <c r="C311" s="206" t="s">
        <v>696</v>
      </c>
      <c r="D311" s="206" t="s">
        <v>198</v>
      </c>
      <c r="E311" s="207" t="s">
        <v>2637</v>
      </c>
      <c r="F311" s="208" t="s">
        <v>2638</v>
      </c>
      <c r="G311" s="209" t="s">
        <v>2516</v>
      </c>
      <c r="H311" s="210">
        <v>8</v>
      </c>
      <c r="I311" s="211"/>
      <c r="J311" s="212">
        <f>ROUND(I311*H311,2)</f>
        <v>0</v>
      </c>
      <c r="K311" s="208" t="s">
        <v>21</v>
      </c>
      <c r="L311" s="62"/>
      <c r="M311" s="213" t="s">
        <v>21</v>
      </c>
      <c r="N311" s="214" t="s">
        <v>41</v>
      </c>
      <c r="O311" s="43"/>
      <c r="P311" s="215">
        <f>O311*H311</f>
        <v>0</v>
      </c>
      <c r="Q311" s="215">
        <v>0.00184</v>
      </c>
      <c r="R311" s="215">
        <f>Q311*H311</f>
        <v>0.01472</v>
      </c>
      <c r="S311" s="215">
        <v>0</v>
      </c>
      <c r="T311" s="216">
        <f>S311*H311</f>
        <v>0</v>
      </c>
      <c r="AR311" s="25" t="s">
        <v>301</v>
      </c>
      <c r="AT311" s="25" t="s">
        <v>198</v>
      </c>
      <c r="AU311" s="25" t="s">
        <v>79</v>
      </c>
      <c r="AY311" s="25" t="s">
        <v>195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25" t="s">
        <v>77</v>
      </c>
      <c r="BK311" s="217">
        <f>ROUND(I311*H311,2)</f>
        <v>0</v>
      </c>
      <c r="BL311" s="25" t="s">
        <v>301</v>
      </c>
      <c r="BM311" s="25" t="s">
        <v>2639</v>
      </c>
    </row>
    <row r="312" spans="2:51" s="13" customFormat="1" ht="13.5">
      <c r="B312" s="232"/>
      <c r="C312" s="233"/>
      <c r="D312" s="245" t="s">
        <v>207</v>
      </c>
      <c r="E312" s="256" t="s">
        <v>21</v>
      </c>
      <c r="F312" s="257" t="s">
        <v>2640</v>
      </c>
      <c r="G312" s="233"/>
      <c r="H312" s="258">
        <v>8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207</v>
      </c>
      <c r="AU312" s="242" t="s">
        <v>79</v>
      </c>
      <c r="AV312" s="13" t="s">
        <v>79</v>
      </c>
      <c r="AW312" s="13" t="s">
        <v>33</v>
      </c>
      <c r="AX312" s="13" t="s">
        <v>77</v>
      </c>
      <c r="AY312" s="242" t="s">
        <v>195</v>
      </c>
    </row>
    <row r="313" spans="2:65" s="1" customFormat="1" ht="22.5" customHeight="1">
      <c r="B313" s="42"/>
      <c r="C313" s="206" t="s">
        <v>703</v>
      </c>
      <c r="D313" s="206" t="s">
        <v>198</v>
      </c>
      <c r="E313" s="207" t="s">
        <v>2641</v>
      </c>
      <c r="F313" s="208" t="s">
        <v>2642</v>
      </c>
      <c r="G313" s="209" t="s">
        <v>2516</v>
      </c>
      <c r="H313" s="210">
        <v>1</v>
      </c>
      <c r="I313" s="211"/>
      <c r="J313" s="212">
        <f>ROUND(I313*H313,2)</f>
        <v>0</v>
      </c>
      <c r="K313" s="208" t="s">
        <v>21</v>
      </c>
      <c r="L313" s="62"/>
      <c r="M313" s="213" t="s">
        <v>21</v>
      </c>
      <c r="N313" s="214" t="s">
        <v>41</v>
      </c>
      <c r="O313" s="43"/>
      <c r="P313" s="215">
        <f>O313*H313</f>
        <v>0</v>
      </c>
      <c r="Q313" s="215">
        <v>0.00184</v>
      </c>
      <c r="R313" s="215">
        <f>Q313*H313</f>
        <v>0.00184</v>
      </c>
      <c r="S313" s="215">
        <v>0</v>
      </c>
      <c r="T313" s="216">
        <f>S313*H313</f>
        <v>0</v>
      </c>
      <c r="AR313" s="25" t="s">
        <v>301</v>
      </c>
      <c r="AT313" s="25" t="s">
        <v>198</v>
      </c>
      <c r="AU313" s="25" t="s">
        <v>79</v>
      </c>
      <c r="AY313" s="25" t="s">
        <v>195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25" t="s">
        <v>77</v>
      </c>
      <c r="BK313" s="217">
        <f>ROUND(I313*H313,2)</f>
        <v>0</v>
      </c>
      <c r="BL313" s="25" t="s">
        <v>301</v>
      </c>
      <c r="BM313" s="25" t="s">
        <v>2643</v>
      </c>
    </row>
    <row r="314" spans="2:51" s="13" customFormat="1" ht="13.5">
      <c r="B314" s="232"/>
      <c r="C314" s="233"/>
      <c r="D314" s="245" t="s">
        <v>207</v>
      </c>
      <c r="E314" s="256" t="s">
        <v>21</v>
      </c>
      <c r="F314" s="257" t="s">
        <v>77</v>
      </c>
      <c r="G314" s="233"/>
      <c r="H314" s="258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AT314" s="242" t="s">
        <v>207</v>
      </c>
      <c r="AU314" s="242" t="s">
        <v>79</v>
      </c>
      <c r="AV314" s="13" t="s">
        <v>79</v>
      </c>
      <c r="AW314" s="13" t="s">
        <v>33</v>
      </c>
      <c r="AX314" s="13" t="s">
        <v>77</v>
      </c>
      <c r="AY314" s="242" t="s">
        <v>195</v>
      </c>
    </row>
    <row r="315" spans="2:65" s="1" customFormat="1" ht="22.5" customHeight="1">
      <c r="B315" s="42"/>
      <c r="C315" s="206" t="s">
        <v>713</v>
      </c>
      <c r="D315" s="206" t="s">
        <v>198</v>
      </c>
      <c r="E315" s="207" t="s">
        <v>2644</v>
      </c>
      <c r="F315" s="208" t="s">
        <v>2645</v>
      </c>
      <c r="G315" s="209" t="s">
        <v>214</v>
      </c>
      <c r="H315" s="210">
        <v>9</v>
      </c>
      <c r="I315" s="211"/>
      <c r="J315" s="212">
        <f>ROUND(I315*H315,2)</f>
        <v>0</v>
      </c>
      <c r="K315" s="208" t="s">
        <v>21</v>
      </c>
      <c r="L315" s="62"/>
      <c r="M315" s="213" t="s">
        <v>21</v>
      </c>
      <c r="N315" s="214" t="s">
        <v>41</v>
      </c>
      <c r="O315" s="43"/>
      <c r="P315" s="215">
        <f>O315*H315</f>
        <v>0</v>
      </c>
      <c r="Q315" s="215">
        <v>0.00014</v>
      </c>
      <c r="R315" s="215">
        <f>Q315*H315</f>
        <v>0.0012599999999999998</v>
      </c>
      <c r="S315" s="215">
        <v>0</v>
      </c>
      <c r="T315" s="216">
        <f>S315*H315</f>
        <v>0</v>
      </c>
      <c r="AR315" s="25" t="s">
        <v>301</v>
      </c>
      <c r="AT315" s="25" t="s">
        <v>198</v>
      </c>
      <c r="AU315" s="25" t="s">
        <v>79</v>
      </c>
      <c r="AY315" s="25" t="s">
        <v>195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77</v>
      </c>
      <c r="BK315" s="217">
        <f>ROUND(I315*H315,2)</f>
        <v>0</v>
      </c>
      <c r="BL315" s="25" t="s">
        <v>301</v>
      </c>
      <c r="BM315" s="25" t="s">
        <v>2646</v>
      </c>
    </row>
    <row r="316" spans="2:51" s="13" customFormat="1" ht="13.5">
      <c r="B316" s="232"/>
      <c r="C316" s="233"/>
      <c r="D316" s="245" t="s">
        <v>207</v>
      </c>
      <c r="E316" s="256" t="s">
        <v>21</v>
      </c>
      <c r="F316" s="257" t="s">
        <v>2647</v>
      </c>
      <c r="G316" s="233"/>
      <c r="H316" s="258">
        <v>9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AT316" s="242" t="s">
        <v>207</v>
      </c>
      <c r="AU316" s="242" t="s">
        <v>79</v>
      </c>
      <c r="AV316" s="13" t="s">
        <v>79</v>
      </c>
      <c r="AW316" s="13" t="s">
        <v>33</v>
      </c>
      <c r="AX316" s="13" t="s">
        <v>77</v>
      </c>
      <c r="AY316" s="242" t="s">
        <v>195</v>
      </c>
    </row>
    <row r="317" spans="2:65" s="1" customFormat="1" ht="22.5" customHeight="1">
      <c r="B317" s="42"/>
      <c r="C317" s="206" t="s">
        <v>718</v>
      </c>
      <c r="D317" s="206" t="s">
        <v>198</v>
      </c>
      <c r="E317" s="207" t="s">
        <v>2648</v>
      </c>
      <c r="F317" s="208" t="s">
        <v>2649</v>
      </c>
      <c r="G317" s="209" t="s">
        <v>214</v>
      </c>
      <c r="H317" s="210">
        <v>8</v>
      </c>
      <c r="I317" s="211"/>
      <c r="J317" s="212">
        <f>ROUND(I317*H317,2)</f>
        <v>0</v>
      </c>
      <c r="K317" s="208" t="s">
        <v>21</v>
      </c>
      <c r="L317" s="62"/>
      <c r="M317" s="213" t="s">
        <v>21</v>
      </c>
      <c r="N317" s="214" t="s">
        <v>41</v>
      </c>
      <c r="O317" s="43"/>
      <c r="P317" s="215">
        <f>O317*H317</f>
        <v>0</v>
      </c>
      <c r="Q317" s="215">
        <v>0.00023</v>
      </c>
      <c r="R317" s="215">
        <f>Q317*H317</f>
        <v>0.00184</v>
      </c>
      <c r="S317" s="215">
        <v>0</v>
      </c>
      <c r="T317" s="216">
        <f>S317*H317</f>
        <v>0</v>
      </c>
      <c r="AR317" s="25" t="s">
        <v>301</v>
      </c>
      <c r="AT317" s="25" t="s">
        <v>198</v>
      </c>
      <c r="AU317" s="25" t="s">
        <v>79</v>
      </c>
      <c r="AY317" s="25" t="s">
        <v>195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25" t="s">
        <v>77</v>
      </c>
      <c r="BK317" s="217">
        <f>ROUND(I317*H317,2)</f>
        <v>0</v>
      </c>
      <c r="BL317" s="25" t="s">
        <v>301</v>
      </c>
      <c r="BM317" s="25" t="s">
        <v>2650</v>
      </c>
    </row>
    <row r="318" spans="2:51" s="13" customFormat="1" ht="13.5">
      <c r="B318" s="232"/>
      <c r="C318" s="233"/>
      <c r="D318" s="245" t="s">
        <v>207</v>
      </c>
      <c r="E318" s="256" t="s">
        <v>21</v>
      </c>
      <c r="F318" s="257" t="s">
        <v>2640</v>
      </c>
      <c r="G318" s="233"/>
      <c r="H318" s="258">
        <v>8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207</v>
      </c>
      <c r="AU318" s="242" t="s">
        <v>79</v>
      </c>
      <c r="AV318" s="13" t="s">
        <v>79</v>
      </c>
      <c r="AW318" s="13" t="s">
        <v>33</v>
      </c>
      <c r="AX318" s="13" t="s">
        <v>77</v>
      </c>
      <c r="AY318" s="242" t="s">
        <v>195</v>
      </c>
    </row>
    <row r="319" spans="2:65" s="1" customFormat="1" ht="22.5" customHeight="1">
      <c r="B319" s="42"/>
      <c r="C319" s="206" t="s">
        <v>723</v>
      </c>
      <c r="D319" s="206" t="s">
        <v>198</v>
      </c>
      <c r="E319" s="207" t="s">
        <v>2651</v>
      </c>
      <c r="F319" s="208" t="s">
        <v>2652</v>
      </c>
      <c r="G319" s="209" t="s">
        <v>214</v>
      </c>
      <c r="H319" s="210">
        <v>1</v>
      </c>
      <c r="I319" s="211"/>
      <c r="J319" s="212">
        <f>ROUND(I319*H319,2)</f>
        <v>0</v>
      </c>
      <c r="K319" s="208" t="s">
        <v>21</v>
      </c>
      <c r="L319" s="62"/>
      <c r="M319" s="213" t="s">
        <v>21</v>
      </c>
      <c r="N319" s="214" t="s">
        <v>41</v>
      </c>
      <c r="O319" s="43"/>
      <c r="P319" s="215">
        <f>O319*H319</f>
        <v>0</v>
      </c>
      <c r="Q319" s="215">
        <v>0.00052</v>
      </c>
      <c r="R319" s="215">
        <f>Q319*H319</f>
        <v>0.00052</v>
      </c>
      <c r="S319" s="215">
        <v>0</v>
      </c>
      <c r="T319" s="216">
        <f>S319*H319</f>
        <v>0</v>
      </c>
      <c r="AR319" s="25" t="s">
        <v>301</v>
      </c>
      <c r="AT319" s="25" t="s">
        <v>198</v>
      </c>
      <c r="AU319" s="25" t="s">
        <v>79</v>
      </c>
      <c r="AY319" s="25" t="s">
        <v>195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25" t="s">
        <v>77</v>
      </c>
      <c r="BK319" s="217">
        <f>ROUND(I319*H319,2)</f>
        <v>0</v>
      </c>
      <c r="BL319" s="25" t="s">
        <v>301</v>
      </c>
      <c r="BM319" s="25" t="s">
        <v>2653</v>
      </c>
    </row>
    <row r="320" spans="2:51" s="13" customFormat="1" ht="13.5">
      <c r="B320" s="232"/>
      <c r="C320" s="233"/>
      <c r="D320" s="245" t="s">
        <v>207</v>
      </c>
      <c r="E320" s="256" t="s">
        <v>21</v>
      </c>
      <c r="F320" s="257" t="s">
        <v>77</v>
      </c>
      <c r="G320" s="233"/>
      <c r="H320" s="258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207</v>
      </c>
      <c r="AU320" s="242" t="s">
        <v>79</v>
      </c>
      <c r="AV320" s="13" t="s">
        <v>79</v>
      </c>
      <c r="AW320" s="13" t="s">
        <v>33</v>
      </c>
      <c r="AX320" s="13" t="s">
        <v>77</v>
      </c>
      <c r="AY320" s="242" t="s">
        <v>195</v>
      </c>
    </row>
    <row r="321" spans="2:65" s="1" customFormat="1" ht="22.5" customHeight="1">
      <c r="B321" s="42"/>
      <c r="C321" s="206" t="s">
        <v>730</v>
      </c>
      <c r="D321" s="206" t="s">
        <v>198</v>
      </c>
      <c r="E321" s="207" t="s">
        <v>2654</v>
      </c>
      <c r="F321" s="208" t="s">
        <v>2655</v>
      </c>
      <c r="G321" s="209" t="s">
        <v>214</v>
      </c>
      <c r="H321" s="210">
        <v>1</v>
      </c>
      <c r="I321" s="211"/>
      <c r="J321" s="212">
        <f>ROUND(I321*H321,2)</f>
        <v>0</v>
      </c>
      <c r="K321" s="208" t="s">
        <v>21</v>
      </c>
      <c r="L321" s="62"/>
      <c r="M321" s="213" t="s">
        <v>21</v>
      </c>
      <c r="N321" s="214" t="s">
        <v>41</v>
      </c>
      <c r="O321" s="43"/>
      <c r="P321" s="215">
        <f>O321*H321</f>
        <v>0</v>
      </c>
      <c r="Q321" s="215">
        <v>0.0058</v>
      </c>
      <c r="R321" s="215">
        <f>Q321*H321</f>
        <v>0.0058</v>
      </c>
      <c r="S321" s="215">
        <v>0</v>
      </c>
      <c r="T321" s="216">
        <f>S321*H321</f>
        <v>0</v>
      </c>
      <c r="AR321" s="25" t="s">
        <v>301</v>
      </c>
      <c r="AT321" s="25" t="s">
        <v>198</v>
      </c>
      <c r="AU321" s="25" t="s">
        <v>79</v>
      </c>
      <c r="AY321" s="25" t="s">
        <v>195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25" t="s">
        <v>77</v>
      </c>
      <c r="BK321" s="217">
        <f>ROUND(I321*H321,2)</f>
        <v>0</v>
      </c>
      <c r="BL321" s="25" t="s">
        <v>301</v>
      </c>
      <c r="BM321" s="25" t="s">
        <v>2656</v>
      </c>
    </row>
    <row r="322" spans="2:51" s="13" customFormat="1" ht="13.5">
      <c r="B322" s="232"/>
      <c r="C322" s="233"/>
      <c r="D322" s="245" t="s">
        <v>207</v>
      </c>
      <c r="E322" s="256" t="s">
        <v>21</v>
      </c>
      <c r="F322" s="257" t="s">
        <v>77</v>
      </c>
      <c r="G322" s="233"/>
      <c r="H322" s="258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207</v>
      </c>
      <c r="AU322" s="242" t="s">
        <v>79</v>
      </c>
      <c r="AV322" s="13" t="s">
        <v>79</v>
      </c>
      <c r="AW322" s="13" t="s">
        <v>33</v>
      </c>
      <c r="AX322" s="13" t="s">
        <v>77</v>
      </c>
      <c r="AY322" s="242" t="s">
        <v>195</v>
      </c>
    </row>
    <row r="323" spans="2:65" s="1" customFormat="1" ht="22.5" customHeight="1">
      <c r="B323" s="42"/>
      <c r="C323" s="206" t="s">
        <v>735</v>
      </c>
      <c r="D323" s="206" t="s">
        <v>198</v>
      </c>
      <c r="E323" s="207" t="s">
        <v>2657</v>
      </c>
      <c r="F323" s="208" t="s">
        <v>2658</v>
      </c>
      <c r="G323" s="209" t="s">
        <v>2516</v>
      </c>
      <c r="H323" s="210">
        <v>1</v>
      </c>
      <c r="I323" s="211"/>
      <c r="J323" s="212">
        <f>ROUND(I323*H323,2)</f>
        <v>0</v>
      </c>
      <c r="K323" s="208" t="s">
        <v>21</v>
      </c>
      <c r="L323" s="62"/>
      <c r="M323" s="213" t="s">
        <v>21</v>
      </c>
      <c r="N323" s="214" t="s">
        <v>41</v>
      </c>
      <c r="O323" s="43"/>
      <c r="P323" s="215">
        <f>O323*H323</f>
        <v>0</v>
      </c>
      <c r="Q323" s="215">
        <v>0.00184</v>
      </c>
      <c r="R323" s="215">
        <f>Q323*H323</f>
        <v>0.00184</v>
      </c>
      <c r="S323" s="215">
        <v>0</v>
      </c>
      <c r="T323" s="216">
        <f>S323*H323</f>
        <v>0</v>
      </c>
      <c r="AR323" s="25" t="s">
        <v>301</v>
      </c>
      <c r="AT323" s="25" t="s">
        <v>198</v>
      </c>
      <c r="AU323" s="25" t="s">
        <v>79</v>
      </c>
      <c r="AY323" s="25" t="s">
        <v>195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25" t="s">
        <v>77</v>
      </c>
      <c r="BK323" s="217">
        <f>ROUND(I323*H323,2)</f>
        <v>0</v>
      </c>
      <c r="BL323" s="25" t="s">
        <v>301</v>
      </c>
      <c r="BM323" s="25" t="s">
        <v>2659</v>
      </c>
    </row>
    <row r="324" spans="2:51" s="13" customFormat="1" ht="13.5">
      <c r="B324" s="232"/>
      <c r="C324" s="233"/>
      <c r="D324" s="245" t="s">
        <v>207</v>
      </c>
      <c r="E324" s="256" t="s">
        <v>21</v>
      </c>
      <c r="F324" s="257" t="s">
        <v>77</v>
      </c>
      <c r="G324" s="233"/>
      <c r="H324" s="258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207</v>
      </c>
      <c r="AU324" s="242" t="s">
        <v>79</v>
      </c>
      <c r="AV324" s="13" t="s">
        <v>79</v>
      </c>
      <c r="AW324" s="13" t="s">
        <v>33</v>
      </c>
      <c r="AX324" s="13" t="s">
        <v>77</v>
      </c>
      <c r="AY324" s="242" t="s">
        <v>195</v>
      </c>
    </row>
    <row r="325" spans="2:65" s="1" customFormat="1" ht="22.5" customHeight="1">
      <c r="B325" s="42"/>
      <c r="C325" s="206" t="s">
        <v>739</v>
      </c>
      <c r="D325" s="206" t="s">
        <v>198</v>
      </c>
      <c r="E325" s="207" t="s">
        <v>2660</v>
      </c>
      <c r="F325" s="208" t="s">
        <v>2661</v>
      </c>
      <c r="G325" s="209" t="s">
        <v>2516</v>
      </c>
      <c r="H325" s="210">
        <v>1</v>
      </c>
      <c r="I325" s="211"/>
      <c r="J325" s="212">
        <f>ROUND(I325*H325,2)</f>
        <v>0</v>
      </c>
      <c r="K325" s="208" t="s">
        <v>21</v>
      </c>
      <c r="L325" s="62"/>
      <c r="M325" s="213" t="s">
        <v>21</v>
      </c>
      <c r="N325" s="214" t="s">
        <v>41</v>
      </c>
      <c r="O325" s="43"/>
      <c r="P325" s="215">
        <f>O325*H325</f>
        <v>0</v>
      </c>
      <c r="Q325" s="215">
        <v>0.0147</v>
      </c>
      <c r="R325" s="215">
        <f>Q325*H325</f>
        <v>0.0147</v>
      </c>
      <c r="S325" s="215">
        <v>0</v>
      </c>
      <c r="T325" s="216">
        <f>S325*H325</f>
        <v>0</v>
      </c>
      <c r="AR325" s="25" t="s">
        <v>301</v>
      </c>
      <c r="AT325" s="25" t="s">
        <v>198</v>
      </c>
      <c r="AU325" s="25" t="s">
        <v>79</v>
      </c>
      <c r="AY325" s="25" t="s">
        <v>195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25" t="s">
        <v>77</v>
      </c>
      <c r="BK325" s="217">
        <f>ROUND(I325*H325,2)</f>
        <v>0</v>
      </c>
      <c r="BL325" s="25" t="s">
        <v>301</v>
      </c>
      <c r="BM325" s="25" t="s">
        <v>2662</v>
      </c>
    </row>
    <row r="326" spans="2:51" s="13" customFormat="1" ht="13.5">
      <c r="B326" s="232"/>
      <c r="C326" s="233"/>
      <c r="D326" s="245" t="s">
        <v>207</v>
      </c>
      <c r="E326" s="256" t="s">
        <v>21</v>
      </c>
      <c r="F326" s="257" t="s">
        <v>77</v>
      </c>
      <c r="G326" s="233"/>
      <c r="H326" s="258">
        <v>1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207</v>
      </c>
      <c r="AU326" s="242" t="s">
        <v>79</v>
      </c>
      <c r="AV326" s="13" t="s">
        <v>79</v>
      </c>
      <c r="AW326" s="13" t="s">
        <v>33</v>
      </c>
      <c r="AX326" s="13" t="s">
        <v>77</v>
      </c>
      <c r="AY326" s="242" t="s">
        <v>195</v>
      </c>
    </row>
    <row r="327" spans="2:65" s="1" customFormat="1" ht="22.5" customHeight="1">
      <c r="B327" s="42"/>
      <c r="C327" s="206" t="s">
        <v>746</v>
      </c>
      <c r="D327" s="206" t="s">
        <v>198</v>
      </c>
      <c r="E327" s="207" t="s">
        <v>2663</v>
      </c>
      <c r="F327" s="208" t="s">
        <v>2664</v>
      </c>
      <c r="G327" s="209" t="s">
        <v>2516</v>
      </c>
      <c r="H327" s="210">
        <v>1</v>
      </c>
      <c r="I327" s="211"/>
      <c r="J327" s="212">
        <f>ROUND(I327*H327,2)</f>
        <v>0</v>
      </c>
      <c r="K327" s="208" t="s">
        <v>21</v>
      </c>
      <c r="L327" s="62"/>
      <c r="M327" s="213" t="s">
        <v>21</v>
      </c>
      <c r="N327" s="214" t="s">
        <v>41</v>
      </c>
      <c r="O327" s="43"/>
      <c r="P327" s="215">
        <f>O327*H327</f>
        <v>0</v>
      </c>
      <c r="Q327" s="215">
        <v>0.00196</v>
      </c>
      <c r="R327" s="215">
        <f>Q327*H327</f>
        <v>0.00196</v>
      </c>
      <c r="S327" s="215">
        <v>0</v>
      </c>
      <c r="T327" s="216">
        <f>S327*H327</f>
        <v>0</v>
      </c>
      <c r="AR327" s="25" t="s">
        <v>301</v>
      </c>
      <c r="AT327" s="25" t="s">
        <v>198</v>
      </c>
      <c r="AU327" s="25" t="s">
        <v>79</v>
      </c>
      <c r="AY327" s="25" t="s">
        <v>195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25" t="s">
        <v>77</v>
      </c>
      <c r="BK327" s="217">
        <f>ROUND(I327*H327,2)</f>
        <v>0</v>
      </c>
      <c r="BL327" s="25" t="s">
        <v>301</v>
      </c>
      <c r="BM327" s="25" t="s">
        <v>2665</v>
      </c>
    </row>
    <row r="328" spans="2:51" s="13" customFormat="1" ht="13.5">
      <c r="B328" s="232"/>
      <c r="C328" s="233"/>
      <c r="D328" s="245" t="s">
        <v>207</v>
      </c>
      <c r="E328" s="256" t="s">
        <v>21</v>
      </c>
      <c r="F328" s="257" t="s">
        <v>77</v>
      </c>
      <c r="G328" s="233"/>
      <c r="H328" s="258">
        <v>1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207</v>
      </c>
      <c r="AU328" s="242" t="s">
        <v>79</v>
      </c>
      <c r="AV328" s="13" t="s">
        <v>79</v>
      </c>
      <c r="AW328" s="13" t="s">
        <v>33</v>
      </c>
      <c r="AX328" s="13" t="s">
        <v>77</v>
      </c>
      <c r="AY328" s="242" t="s">
        <v>195</v>
      </c>
    </row>
    <row r="329" spans="2:65" s="1" customFormat="1" ht="22.5" customHeight="1">
      <c r="B329" s="42"/>
      <c r="C329" s="206" t="s">
        <v>751</v>
      </c>
      <c r="D329" s="206" t="s">
        <v>198</v>
      </c>
      <c r="E329" s="207" t="s">
        <v>2666</v>
      </c>
      <c r="F329" s="208" t="s">
        <v>2667</v>
      </c>
      <c r="G329" s="209" t="s">
        <v>2516</v>
      </c>
      <c r="H329" s="210">
        <v>1</v>
      </c>
      <c r="I329" s="211"/>
      <c r="J329" s="212">
        <f>ROUND(I329*H329,2)</f>
        <v>0</v>
      </c>
      <c r="K329" s="208" t="s">
        <v>21</v>
      </c>
      <c r="L329" s="62"/>
      <c r="M329" s="213" t="s">
        <v>21</v>
      </c>
      <c r="N329" s="214" t="s">
        <v>41</v>
      </c>
      <c r="O329" s="43"/>
      <c r="P329" s="215">
        <f>O329*H329</f>
        <v>0</v>
      </c>
      <c r="Q329" s="215">
        <v>0.00382</v>
      </c>
      <c r="R329" s="215">
        <f>Q329*H329</f>
        <v>0.00382</v>
      </c>
      <c r="S329" s="215">
        <v>0</v>
      </c>
      <c r="T329" s="216">
        <f>S329*H329</f>
        <v>0</v>
      </c>
      <c r="AR329" s="25" t="s">
        <v>301</v>
      </c>
      <c r="AT329" s="25" t="s">
        <v>198</v>
      </c>
      <c r="AU329" s="25" t="s">
        <v>79</v>
      </c>
      <c r="AY329" s="25" t="s">
        <v>195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77</v>
      </c>
      <c r="BK329" s="217">
        <f>ROUND(I329*H329,2)</f>
        <v>0</v>
      </c>
      <c r="BL329" s="25" t="s">
        <v>301</v>
      </c>
      <c r="BM329" s="25" t="s">
        <v>2668</v>
      </c>
    </row>
    <row r="330" spans="2:51" s="13" customFormat="1" ht="13.5">
      <c r="B330" s="232"/>
      <c r="C330" s="233"/>
      <c r="D330" s="245" t="s">
        <v>207</v>
      </c>
      <c r="E330" s="256" t="s">
        <v>21</v>
      </c>
      <c r="F330" s="257" t="s">
        <v>77</v>
      </c>
      <c r="G330" s="233"/>
      <c r="H330" s="258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207</v>
      </c>
      <c r="AU330" s="242" t="s">
        <v>79</v>
      </c>
      <c r="AV330" s="13" t="s">
        <v>79</v>
      </c>
      <c r="AW330" s="13" t="s">
        <v>33</v>
      </c>
      <c r="AX330" s="13" t="s">
        <v>77</v>
      </c>
      <c r="AY330" s="242" t="s">
        <v>195</v>
      </c>
    </row>
    <row r="331" spans="2:65" s="1" customFormat="1" ht="22.5" customHeight="1">
      <c r="B331" s="42"/>
      <c r="C331" s="260" t="s">
        <v>756</v>
      </c>
      <c r="D331" s="260" t="s">
        <v>233</v>
      </c>
      <c r="E331" s="261" t="s">
        <v>2669</v>
      </c>
      <c r="F331" s="262" t="s">
        <v>2670</v>
      </c>
      <c r="G331" s="263" t="s">
        <v>214</v>
      </c>
      <c r="H331" s="264">
        <v>2</v>
      </c>
      <c r="I331" s="265"/>
      <c r="J331" s="266">
        <f>ROUND(I331*H331,2)</f>
        <v>0</v>
      </c>
      <c r="K331" s="262" t="s">
        <v>21</v>
      </c>
      <c r="L331" s="267"/>
      <c r="M331" s="268" t="s">
        <v>21</v>
      </c>
      <c r="N331" s="269" t="s">
        <v>41</v>
      </c>
      <c r="O331" s="43"/>
      <c r="P331" s="215">
        <f>O331*H331</f>
        <v>0</v>
      </c>
      <c r="Q331" s="215">
        <v>0.0008</v>
      </c>
      <c r="R331" s="215">
        <f>Q331*H331</f>
        <v>0.0016</v>
      </c>
      <c r="S331" s="215">
        <v>0</v>
      </c>
      <c r="T331" s="216">
        <f>S331*H331</f>
        <v>0</v>
      </c>
      <c r="AR331" s="25" t="s">
        <v>403</v>
      </c>
      <c r="AT331" s="25" t="s">
        <v>233</v>
      </c>
      <c r="AU331" s="25" t="s">
        <v>79</v>
      </c>
      <c r="AY331" s="25" t="s">
        <v>195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77</v>
      </c>
      <c r="BK331" s="217">
        <f>ROUND(I331*H331,2)</f>
        <v>0</v>
      </c>
      <c r="BL331" s="25" t="s">
        <v>301</v>
      </c>
      <c r="BM331" s="25" t="s">
        <v>2671</v>
      </c>
    </row>
    <row r="332" spans="2:51" s="13" customFormat="1" ht="13.5">
      <c r="B332" s="232"/>
      <c r="C332" s="233"/>
      <c r="D332" s="245" t="s">
        <v>207</v>
      </c>
      <c r="E332" s="256" t="s">
        <v>21</v>
      </c>
      <c r="F332" s="257" t="s">
        <v>2672</v>
      </c>
      <c r="G332" s="233"/>
      <c r="H332" s="258">
        <v>2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207</v>
      </c>
      <c r="AU332" s="242" t="s">
        <v>79</v>
      </c>
      <c r="AV332" s="13" t="s">
        <v>79</v>
      </c>
      <c r="AW332" s="13" t="s">
        <v>33</v>
      </c>
      <c r="AX332" s="13" t="s">
        <v>77</v>
      </c>
      <c r="AY332" s="242" t="s">
        <v>195</v>
      </c>
    </row>
    <row r="333" spans="2:65" s="1" customFormat="1" ht="22.5" customHeight="1">
      <c r="B333" s="42"/>
      <c r="C333" s="260" t="s">
        <v>762</v>
      </c>
      <c r="D333" s="260" t="s">
        <v>233</v>
      </c>
      <c r="E333" s="261" t="s">
        <v>2673</v>
      </c>
      <c r="F333" s="262" t="s">
        <v>2674</v>
      </c>
      <c r="G333" s="263" t="s">
        <v>214</v>
      </c>
      <c r="H333" s="264">
        <v>1</v>
      </c>
      <c r="I333" s="265"/>
      <c r="J333" s="266">
        <f>ROUND(I333*H333,2)</f>
        <v>0</v>
      </c>
      <c r="K333" s="262" t="s">
        <v>21</v>
      </c>
      <c r="L333" s="267"/>
      <c r="M333" s="268" t="s">
        <v>21</v>
      </c>
      <c r="N333" s="269" t="s">
        <v>41</v>
      </c>
      <c r="O333" s="43"/>
      <c r="P333" s="215">
        <f>O333*H333</f>
        <v>0</v>
      </c>
      <c r="Q333" s="215">
        <v>0.0011</v>
      </c>
      <c r="R333" s="215">
        <f>Q333*H333</f>
        <v>0.0011</v>
      </c>
      <c r="S333" s="215">
        <v>0</v>
      </c>
      <c r="T333" s="216">
        <f>S333*H333</f>
        <v>0</v>
      </c>
      <c r="AR333" s="25" t="s">
        <v>403</v>
      </c>
      <c r="AT333" s="25" t="s">
        <v>233</v>
      </c>
      <c r="AU333" s="25" t="s">
        <v>79</v>
      </c>
      <c r="AY333" s="25" t="s">
        <v>195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25" t="s">
        <v>77</v>
      </c>
      <c r="BK333" s="217">
        <f>ROUND(I333*H333,2)</f>
        <v>0</v>
      </c>
      <c r="BL333" s="25" t="s">
        <v>301</v>
      </c>
      <c r="BM333" s="25" t="s">
        <v>2675</v>
      </c>
    </row>
    <row r="334" spans="2:51" s="13" customFormat="1" ht="13.5">
      <c r="B334" s="232"/>
      <c r="C334" s="233"/>
      <c r="D334" s="245" t="s">
        <v>207</v>
      </c>
      <c r="E334" s="256" t="s">
        <v>21</v>
      </c>
      <c r="F334" s="257" t="s">
        <v>77</v>
      </c>
      <c r="G334" s="233"/>
      <c r="H334" s="258">
        <v>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207</v>
      </c>
      <c r="AU334" s="242" t="s">
        <v>79</v>
      </c>
      <c r="AV334" s="13" t="s">
        <v>79</v>
      </c>
      <c r="AW334" s="13" t="s">
        <v>33</v>
      </c>
      <c r="AX334" s="13" t="s">
        <v>77</v>
      </c>
      <c r="AY334" s="242" t="s">
        <v>195</v>
      </c>
    </row>
    <row r="335" spans="2:65" s="1" customFormat="1" ht="22.5" customHeight="1">
      <c r="B335" s="42"/>
      <c r="C335" s="260" t="s">
        <v>767</v>
      </c>
      <c r="D335" s="260" t="s">
        <v>233</v>
      </c>
      <c r="E335" s="261" t="s">
        <v>2676</v>
      </c>
      <c r="F335" s="262" t="s">
        <v>2677</v>
      </c>
      <c r="G335" s="263" t="s">
        <v>214</v>
      </c>
      <c r="H335" s="264">
        <v>1</v>
      </c>
      <c r="I335" s="265"/>
      <c r="J335" s="266">
        <f>ROUND(I335*H335,2)</f>
        <v>0</v>
      </c>
      <c r="K335" s="262" t="s">
        <v>21</v>
      </c>
      <c r="L335" s="267"/>
      <c r="M335" s="268" t="s">
        <v>21</v>
      </c>
      <c r="N335" s="269" t="s">
        <v>41</v>
      </c>
      <c r="O335" s="43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AR335" s="25" t="s">
        <v>403</v>
      </c>
      <c r="AT335" s="25" t="s">
        <v>233</v>
      </c>
      <c r="AU335" s="25" t="s">
        <v>79</v>
      </c>
      <c r="AY335" s="25" t="s">
        <v>195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5" t="s">
        <v>77</v>
      </c>
      <c r="BK335" s="217">
        <f>ROUND(I335*H335,2)</f>
        <v>0</v>
      </c>
      <c r="BL335" s="25" t="s">
        <v>301</v>
      </c>
      <c r="BM335" s="25" t="s">
        <v>2678</v>
      </c>
    </row>
    <row r="336" spans="2:51" s="13" customFormat="1" ht="13.5">
      <c r="B336" s="232"/>
      <c r="C336" s="233"/>
      <c r="D336" s="245" t="s">
        <v>207</v>
      </c>
      <c r="E336" s="256" t="s">
        <v>21</v>
      </c>
      <c r="F336" s="257" t="s">
        <v>77</v>
      </c>
      <c r="G336" s="233"/>
      <c r="H336" s="258">
        <v>1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AT336" s="242" t="s">
        <v>207</v>
      </c>
      <c r="AU336" s="242" t="s">
        <v>79</v>
      </c>
      <c r="AV336" s="13" t="s">
        <v>79</v>
      </c>
      <c r="AW336" s="13" t="s">
        <v>33</v>
      </c>
      <c r="AX336" s="13" t="s">
        <v>77</v>
      </c>
      <c r="AY336" s="242" t="s">
        <v>195</v>
      </c>
    </row>
    <row r="337" spans="2:65" s="1" customFormat="1" ht="22.5" customHeight="1">
      <c r="B337" s="42"/>
      <c r="C337" s="260" t="s">
        <v>770</v>
      </c>
      <c r="D337" s="260" t="s">
        <v>233</v>
      </c>
      <c r="E337" s="261" t="s">
        <v>2679</v>
      </c>
      <c r="F337" s="262" t="s">
        <v>2680</v>
      </c>
      <c r="G337" s="263" t="s">
        <v>214</v>
      </c>
      <c r="H337" s="264">
        <v>2</v>
      </c>
      <c r="I337" s="265"/>
      <c r="J337" s="266">
        <f>ROUND(I337*H337,2)</f>
        <v>0</v>
      </c>
      <c r="K337" s="262" t="s">
        <v>21</v>
      </c>
      <c r="L337" s="267"/>
      <c r="M337" s="268" t="s">
        <v>21</v>
      </c>
      <c r="N337" s="269" t="s">
        <v>41</v>
      </c>
      <c r="O337" s="43"/>
      <c r="P337" s="215">
        <f>O337*H337</f>
        <v>0</v>
      </c>
      <c r="Q337" s="215">
        <v>0.00075</v>
      </c>
      <c r="R337" s="215">
        <f>Q337*H337</f>
        <v>0.0015</v>
      </c>
      <c r="S337" s="215">
        <v>0</v>
      </c>
      <c r="T337" s="216">
        <f>S337*H337</f>
        <v>0</v>
      </c>
      <c r="AR337" s="25" t="s">
        <v>403</v>
      </c>
      <c r="AT337" s="25" t="s">
        <v>233</v>
      </c>
      <c r="AU337" s="25" t="s">
        <v>79</v>
      </c>
      <c r="AY337" s="25" t="s">
        <v>195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77</v>
      </c>
      <c r="BK337" s="217">
        <f>ROUND(I337*H337,2)</f>
        <v>0</v>
      </c>
      <c r="BL337" s="25" t="s">
        <v>301</v>
      </c>
      <c r="BM337" s="25" t="s">
        <v>2681</v>
      </c>
    </row>
    <row r="338" spans="2:51" s="13" customFormat="1" ht="13.5">
      <c r="B338" s="232"/>
      <c r="C338" s="233"/>
      <c r="D338" s="245" t="s">
        <v>207</v>
      </c>
      <c r="E338" s="256" t="s">
        <v>21</v>
      </c>
      <c r="F338" s="257" t="s">
        <v>2672</v>
      </c>
      <c r="G338" s="233"/>
      <c r="H338" s="258">
        <v>2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AT338" s="242" t="s">
        <v>207</v>
      </c>
      <c r="AU338" s="242" t="s">
        <v>79</v>
      </c>
      <c r="AV338" s="13" t="s">
        <v>79</v>
      </c>
      <c r="AW338" s="13" t="s">
        <v>33</v>
      </c>
      <c r="AX338" s="13" t="s">
        <v>77</v>
      </c>
      <c r="AY338" s="242" t="s">
        <v>195</v>
      </c>
    </row>
    <row r="339" spans="2:65" s="1" customFormat="1" ht="22.5" customHeight="1">
      <c r="B339" s="42"/>
      <c r="C339" s="260" t="s">
        <v>778</v>
      </c>
      <c r="D339" s="260" t="s">
        <v>233</v>
      </c>
      <c r="E339" s="261" t="s">
        <v>2682</v>
      </c>
      <c r="F339" s="262" t="s">
        <v>2683</v>
      </c>
      <c r="G339" s="263" t="s">
        <v>214</v>
      </c>
      <c r="H339" s="264">
        <v>1</v>
      </c>
      <c r="I339" s="265"/>
      <c r="J339" s="266">
        <f>ROUND(I339*H339,2)</f>
        <v>0</v>
      </c>
      <c r="K339" s="262" t="s">
        <v>21</v>
      </c>
      <c r="L339" s="267"/>
      <c r="M339" s="268" t="s">
        <v>21</v>
      </c>
      <c r="N339" s="269" t="s">
        <v>41</v>
      </c>
      <c r="O339" s="43"/>
      <c r="P339" s="215">
        <f>O339*H339</f>
        <v>0</v>
      </c>
      <c r="Q339" s="215">
        <v>0.00075</v>
      </c>
      <c r="R339" s="215">
        <f>Q339*H339</f>
        <v>0.00075</v>
      </c>
      <c r="S339" s="215">
        <v>0</v>
      </c>
      <c r="T339" s="216">
        <f>S339*H339</f>
        <v>0</v>
      </c>
      <c r="AR339" s="25" t="s">
        <v>403</v>
      </c>
      <c r="AT339" s="25" t="s">
        <v>233</v>
      </c>
      <c r="AU339" s="25" t="s">
        <v>79</v>
      </c>
      <c r="AY339" s="25" t="s">
        <v>195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25" t="s">
        <v>77</v>
      </c>
      <c r="BK339" s="217">
        <f>ROUND(I339*H339,2)</f>
        <v>0</v>
      </c>
      <c r="BL339" s="25" t="s">
        <v>301</v>
      </c>
      <c r="BM339" s="25" t="s">
        <v>2684</v>
      </c>
    </row>
    <row r="340" spans="2:51" s="13" customFormat="1" ht="13.5">
      <c r="B340" s="232"/>
      <c r="C340" s="233"/>
      <c r="D340" s="245" t="s">
        <v>207</v>
      </c>
      <c r="E340" s="256" t="s">
        <v>21</v>
      </c>
      <c r="F340" s="257" t="s">
        <v>2685</v>
      </c>
      <c r="G340" s="233"/>
      <c r="H340" s="258">
        <v>1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AT340" s="242" t="s">
        <v>207</v>
      </c>
      <c r="AU340" s="242" t="s">
        <v>79</v>
      </c>
      <c r="AV340" s="13" t="s">
        <v>79</v>
      </c>
      <c r="AW340" s="13" t="s">
        <v>33</v>
      </c>
      <c r="AX340" s="13" t="s">
        <v>77</v>
      </c>
      <c r="AY340" s="242" t="s">
        <v>195</v>
      </c>
    </row>
    <row r="341" spans="2:65" s="1" customFormat="1" ht="22.5" customHeight="1">
      <c r="B341" s="42"/>
      <c r="C341" s="206" t="s">
        <v>734</v>
      </c>
      <c r="D341" s="206" t="s">
        <v>198</v>
      </c>
      <c r="E341" s="207" t="s">
        <v>2686</v>
      </c>
      <c r="F341" s="208" t="s">
        <v>2687</v>
      </c>
      <c r="G341" s="209" t="s">
        <v>214</v>
      </c>
      <c r="H341" s="210">
        <v>2</v>
      </c>
      <c r="I341" s="211"/>
      <c r="J341" s="212">
        <f>ROUND(I341*H341,2)</f>
        <v>0</v>
      </c>
      <c r="K341" s="208" t="s">
        <v>21</v>
      </c>
      <c r="L341" s="62"/>
      <c r="M341" s="213" t="s">
        <v>21</v>
      </c>
      <c r="N341" s="214" t="s">
        <v>41</v>
      </c>
      <c r="O341" s="43"/>
      <c r="P341" s="215">
        <f>O341*H341</f>
        <v>0</v>
      </c>
      <c r="Q341" s="215">
        <v>0.00031</v>
      </c>
      <c r="R341" s="215">
        <f>Q341*H341</f>
        <v>0.00062</v>
      </c>
      <c r="S341" s="215">
        <v>0</v>
      </c>
      <c r="T341" s="216">
        <f>S341*H341</f>
        <v>0</v>
      </c>
      <c r="AR341" s="25" t="s">
        <v>301</v>
      </c>
      <c r="AT341" s="25" t="s">
        <v>198</v>
      </c>
      <c r="AU341" s="25" t="s">
        <v>79</v>
      </c>
      <c r="AY341" s="25" t="s">
        <v>195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25" t="s">
        <v>77</v>
      </c>
      <c r="BK341" s="217">
        <f>ROUND(I341*H341,2)</f>
        <v>0</v>
      </c>
      <c r="BL341" s="25" t="s">
        <v>301</v>
      </c>
      <c r="BM341" s="25" t="s">
        <v>2688</v>
      </c>
    </row>
    <row r="342" spans="2:51" s="13" customFormat="1" ht="13.5">
      <c r="B342" s="232"/>
      <c r="C342" s="233"/>
      <c r="D342" s="245" t="s">
        <v>207</v>
      </c>
      <c r="E342" s="256" t="s">
        <v>21</v>
      </c>
      <c r="F342" s="257" t="s">
        <v>2689</v>
      </c>
      <c r="G342" s="233"/>
      <c r="H342" s="258">
        <v>2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AT342" s="242" t="s">
        <v>207</v>
      </c>
      <c r="AU342" s="242" t="s">
        <v>79</v>
      </c>
      <c r="AV342" s="13" t="s">
        <v>79</v>
      </c>
      <c r="AW342" s="13" t="s">
        <v>33</v>
      </c>
      <c r="AX342" s="13" t="s">
        <v>77</v>
      </c>
      <c r="AY342" s="242" t="s">
        <v>195</v>
      </c>
    </row>
    <row r="343" spans="2:65" s="1" customFormat="1" ht="22.5" customHeight="1">
      <c r="B343" s="42"/>
      <c r="C343" s="206" t="s">
        <v>790</v>
      </c>
      <c r="D343" s="206" t="s">
        <v>198</v>
      </c>
      <c r="E343" s="207" t="s">
        <v>2690</v>
      </c>
      <c r="F343" s="208" t="s">
        <v>2691</v>
      </c>
      <c r="G343" s="209" t="s">
        <v>223</v>
      </c>
      <c r="H343" s="210">
        <v>0.294</v>
      </c>
      <c r="I343" s="211"/>
      <c r="J343" s="212">
        <f>ROUND(I343*H343,2)</f>
        <v>0</v>
      </c>
      <c r="K343" s="208" t="s">
        <v>21</v>
      </c>
      <c r="L343" s="62"/>
      <c r="M343" s="213" t="s">
        <v>21</v>
      </c>
      <c r="N343" s="214" t="s">
        <v>41</v>
      </c>
      <c r="O343" s="43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AR343" s="25" t="s">
        <v>301</v>
      </c>
      <c r="AT343" s="25" t="s">
        <v>198</v>
      </c>
      <c r="AU343" s="25" t="s">
        <v>79</v>
      </c>
      <c r="AY343" s="25" t="s">
        <v>195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25" t="s">
        <v>77</v>
      </c>
      <c r="BK343" s="217">
        <f>ROUND(I343*H343,2)</f>
        <v>0</v>
      </c>
      <c r="BL343" s="25" t="s">
        <v>301</v>
      </c>
      <c r="BM343" s="25" t="s">
        <v>2692</v>
      </c>
    </row>
    <row r="344" spans="2:63" s="11" customFormat="1" ht="29.85" customHeight="1">
      <c r="B344" s="189"/>
      <c r="C344" s="190"/>
      <c r="D344" s="203" t="s">
        <v>69</v>
      </c>
      <c r="E344" s="204" t="s">
        <v>2693</v>
      </c>
      <c r="F344" s="204" t="s">
        <v>2437</v>
      </c>
      <c r="G344" s="190"/>
      <c r="H344" s="190"/>
      <c r="I344" s="193"/>
      <c r="J344" s="205">
        <f>BK344</f>
        <v>0</v>
      </c>
      <c r="K344" s="190"/>
      <c r="L344" s="195"/>
      <c r="M344" s="196"/>
      <c r="N344" s="197"/>
      <c r="O344" s="197"/>
      <c r="P344" s="198">
        <f>SUM(P345:P351)</f>
        <v>0</v>
      </c>
      <c r="Q344" s="197"/>
      <c r="R344" s="198">
        <f>SUM(R345:R351)</f>
        <v>0.0571</v>
      </c>
      <c r="S344" s="197"/>
      <c r="T344" s="199">
        <f>SUM(T345:T351)</f>
        <v>0</v>
      </c>
      <c r="AR344" s="200" t="s">
        <v>79</v>
      </c>
      <c r="AT344" s="201" t="s">
        <v>69</v>
      </c>
      <c r="AU344" s="201" t="s">
        <v>77</v>
      </c>
      <c r="AY344" s="200" t="s">
        <v>195</v>
      </c>
      <c r="BK344" s="202">
        <f>SUM(BK345:BK351)</f>
        <v>0</v>
      </c>
    </row>
    <row r="345" spans="2:65" s="1" customFormat="1" ht="31.5" customHeight="1">
      <c r="B345" s="42"/>
      <c r="C345" s="206" t="s">
        <v>797</v>
      </c>
      <c r="D345" s="206" t="s">
        <v>198</v>
      </c>
      <c r="E345" s="207" t="s">
        <v>2694</v>
      </c>
      <c r="F345" s="208" t="s">
        <v>2695</v>
      </c>
      <c r="G345" s="209" t="s">
        <v>2516</v>
      </c>
      <c r="H345" s="210">
        <v>6</v>
      </c>
      <c r="I345" s="211"/>
      <c r="J345" s="212">
        <f>ROUND(I345*H345,2)</f>
        <v>0</v>
      </c>
      <c r="K345" s="208" t="s">
        <v>21</v>
      </c>
      <c r="L345" s="62"/>
      <c r="M345" s="213" t="s">
        <v>21</v>
      </c>
      <c r="N345" s="214" t="s">
        <v>41</v>
      </c>
      <c r="O345" s="43"/>
      <c r="P345" s="215">
        <f>O345*H345</f>
        <v>0</v>
      </c>
      <c r="Q345" s="215">
        <v>0.0092</v>
      </c>
      <c r="R345" s="215">
        <f>Q345*H345</f>
        <v>0.0552</v>
      </c>
      <c r="S345" s="215">
        <v>0</v>
      </c>
      <c r="T345" s="216">
        <f>S345*H345</f>
        <v>0</v>
      </c>
      <c r="AR345" s="25" t="s">
        <v>301</v>
      </c>
      <c r="AT345" s="25" t="s">
        <v>198</v>
      </c>
      <c r="AU345" s="25" t="s">
        <v>79</v>
      </c>
      <c r="AY345" s="25" t="s">
        <v>195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25" t="s">
        <v>77</v>
      </c>
      <c r="BK345" s="217">
        <f>ROUND(I345*H345,2)</f>
        <v>0</v>
      </c>
      <c r="BL345" s="25" t="s">
        <v>301</v>
      </c>
      <c r="BM345" s="25" t="s">
        <v>2696</v>
      </c>
    </row>
    <row r="346" spans="2:51" s="13" customFormat="1" ht="13.5">
      <c r="B346" s="232"/>
      <c r="C346" s="233"/>
      <c r="D346" s="245" t="s">
        <v>207</v>
      </c>
      <c r="E346" s="256" t="s">
        <v>21</v>
      </c>
      <c r="F346" s="257" t="s">
        <v>2697</v>
      </c>
      <c r="G346" s="233"/>
      <c r="H346" s="258">
        <v>6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207</v>
      </c>
      <c r="AU346" s="242" t="s">
        <v>79</v>
      </c>
      <c r="AV346" s="13" t="s">
        <v>79</v>
      </c>
      <c r="AW346" s="13" t="s">
        <v>33</v>
      </c>
      <c r="AX346" s="13" t="s">
        <v>77</v>
      </c>
      <c r="AY346" s="242" t="s">
        <v>195</v>
      </c>
    </row>
    <row r="347" spans="2:65" s="1" customFormat="1" ht="22.5" customHeight="1">
      <c r="B347" s="42"/>
      <c r="C347" s="260" t="s">
        <v>1235</v>
      </c>
      <c r="D347" s="260" t="s">
        <v>233</v>
      </c>
      <c r="E347" s="261" t="s">
        <v>2698</v>
      </c>
      <c r="F347" s="262" t="s">
        <v>2699</v>
      </c>
      <c r="G347" s="263" t="s">
        <v>214</v>
      </c>
      <c r="H347" s="264">
        <v>1</v>
      </c>
      <c r="I347" s="265"/>
      <c r="J347" s="266">
        <f>ROUND(I347*H347,2)</f>
        <v>0</v>
      </c>
      <c r="K347" s="262" t="s">
        <v>21</v>
      </c>
      <c r="L347" s="267"/>
      <c r="M347" s="268" t="s">
        <v>21</v>
      </c>
      <c r="N347" s="269" t="s">
        <v>41</v>
      </c>
      <c r="O347" s="43"/>
      <c r="P347" s="215">
        <f>O347*H347</f>
        <v>0</v>
      </c>
      <c r="Q347" s="215">
        <v>0.001</v>
      </c>
      <c r="R347" s="215">
        <f>Q347*H347</f>
        <v>0.001</v>
      </c>
      <c r="S347" s="215">
        <v>0</v>
      </c>
      <c r="T347" s="216">
        <f>S347*H347</f>
        <v>0</v>
      </c>
      <c r="AR347" s="25" t="s">
        <v>403</v>
      </c>
      <c r="AT347" s="25" t="s">
        <v>233</v>
      </c>
      <c r="AU347" s="25" t="s">
        <v>79</v>
      </c>
      <c r="AY347" s="25" t="s">
        <v>195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77</v>
      </c>
      <c r="BK347" s="217">
        <f>ROUND(I347*H347,2)</f>
        <v>0</v>
      </c>
      <c r="BL347" s="25" t="s">
        <v>301</v>
      </c>
      <c r="BM347" s="25" t="s">
        <v>2700</v>
      </c>
    </row>
    <row r="348" spans="2:51" s="13" customFormat="1" ht="13.5">
      <c r="B348" s="232"/>
      <c r="C348" s="233"/>
      <c r="D348" s="245" t="s">
        <v>207</v>
      </c>
      <c r="E348" s="256" t="s">
        <v>21</v>
      </c>
      <c r="F348" s="257" t="s">
        <v>77</v>
      </c>
      <c r="G348" s="233"/>
      <c r="H348" s="258">
        <v>1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AT348" s="242" t="s">
        <v>207</v>
      </c>
      <c r="AU348" s="242" t="s">
        <v>79</v>
      </c>
      <c r="AV348" s="13" t="s">
        <v>79</v>
      </c>
      <c r="AW348" s="13" t="s">
        <v>33</v>
      </c>
      <c r="AX348" s="13" t="s">
        <v>77</v>
      </c>
      <c r="AY348" s="242" t="s">
        <v>195</v>
      </c>
    </row>
    <row r="349" spans="2:65" s="1" customFormat="1" ht="22.5" customHeight="1">
      <c r="B349" s="42"/>
      <c r="C349" s="260" t="s">
        <v>1240</v>
      </c>
      <c r="D349" s="260" t="s">
        <v>233</v>
      </c>
      <c r="E349" s="261" t="s">
        <v>2701</v>
      </c>
      <c r="F349" s="262" t="s">
        <v>2702</v>
      </c>
      <c r="G349" s="263" t="s">
        <v>214</v>
      </c>
      <c r="H349" s="264">
        <v>6</v>
      </c>
      <c r="I349" s="265"/>
      <c r="J349" s="266">
        <f>ROUND(I349*H349,2)</f>
        <v>0</v>
      </c>
      <c r="K349" s="262" t="s">
        <v>21</v>
      </c>
      <c r="L349" s="267"/>
      <c r="M349" s="268" t="s">
        <v>21</v>
      </c>
      <c r="N349" s="269" t="s">
        <v>41</v>
      </c>
      <c r="O349" s="43"/>
      <c r="P349" s="215">
        <f>O349*H349</f>
        <v>0</v>
      </c>
      <c r="Q349" s="215">
        <v>0.00015</v>
      </c>
      <c r="R349" s="215">
        <f>Q349*H349</f>
        <v>0.0009</v>
      </c>
      <c r="S349" s="215">
        <v>0</v>
      </c>
      <c r="T349" s="216">
        <f>S349*H349</f>
        <v>0</v>
      </c>
      <c r="AR349" s="25" t="s">
        <v>403</v>
      </c>
      <c r="AT349" s="25" t="s">
        <v>233</v>
      </c>
      <c r="AU349" s="25" t="s">
        <v>79</v>
      </c>
      <c r="AY349" s="25" t="s">
        <v>195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25" t="s">
        <v>77</v>
      </c>
      <c r="BK349" s="217">
        <f>ROUND(I349*H349,2)</f>
        <v>0</v>
      </c>
      <c r="BL349" s="25" t="s">
        <v>301</v>
      </c>
      <c r="BM349" s="25" t="s">
        <v>2703</v>
      </c>
    </row>
    <row r="350" spans="2:51" s="13" customFormat="1" ht="13.5">
      <c r="B350" s="232"/>
      <c r="C350" s="233"/>
      <c r="D350" s="245" t="s">
        <v>207</v>
      </c>
      <c r="E350" s="256" t="s">
        <v>21</v>
      </c>
      <c r="F350" s="257" t="s">
        <v>2697</v>
      </c>
      <c r="G350" s="233"/>
      <c r="H350" s="258">
        <v>6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AT350" s="242" t="s">
        <v>207</v>
      </c>
      <c r="AU350" s="242" t="s">
        <v>79</v>
      </c>
      <c r="AV350" s="13" t="s">
        <v>79</v>
      </c>
      <c r="AW350" s="13" t="s">
        <v>33</v>
      </c>
      <c r="AX350" s="13" t="s">
        <v>77</v>
      </c>
      <c r="AY350" s="242" t="s">
        <v>195</v>
      </c>
    </row>
    <row r="351" spans="2:65" s="1" customFormat="1" ht="22.5" customHeight="1">
      <c r="B351" s="42"/>
      <c r="C351" s="206" t="s">
        <v>1246</v>
      </c>
      <c r="D351" s="206" t="s">
        <v>198</v>
      </c>
      <c r="E351" s="207" t="s">
        <v>2704</v>
      </c>
      <c r="F351" s="208" t="s">
        <v>2705</v>
      </c>
      <c r="G351" s="209" t="s">
        <v>223</v>
      </c>
      <c r="H351" s="210">
        <v>0.057</v>
      </c>
      <c r="I351" s="211"/>
      <c r="J351" s="212">
        <f>ROUND(I351*H351,2)</f>
        <v>0</v>
      </c>
      <c r="K351" s="208" t="s">
        <v>21</v>
      </c>
      <c r="L351" s="62"/>
      <c r="M351" s="213" t="s">
        <v>21</v>
      </c>
      <c r="N351" s="290" t="s">
        <v>41</v>
      </c>
      <c r="O351" s="288"/>
      <c r="P351" s="291">
        <f>O351*H351</f>
        <v>0</v>
      </c>
      <c r="Q351" s="291">
        <v>0</v>
      </c>
      <c r="R351" s="291">
        <f>Q351*H351</f>
        <v>0</v>
      </c>
      <c r="S351" s="291">
        <v>0</v>
      </c>
      <c r="T351" s="292">
        <f>S351*H351</f>
        <v>0</v>
      </c>
      <c r="AR351" s="25" t="s">
        <v>301</v>
      </c>
      <c r="AT351" s="25" t="s">
        <v>198</v>
      </c>
      <c r="AU351" s="25" t="s">
        <v>79</v>
      </c>
      <c r="AY351" s="25" t="s">
        <v>195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25" t="s">
        <v>77</v>
      </c>
      <c r="BK351" s="217">
        <f>ROUND(I351*H351,2)</f>
        <v>0</v>
      </c>
      <c r="BL351" s="25" t="s">
        <v>301</v>
      </c>
      <c r="BM351" s="25" t="s">
        <v>2706</v>
      </c>
    </row>
    <row r="352" spans="2:12" s="1" customFormat="1" ht="6.95" customHeight="1">
      <c r="B352" s="57"/>
      <c r="C352" s="58"/>
      <c r="D352" s="58"/>
      <c r="E352" s="58"/>
      <c r="F352" s="58"/>
      <c r="G352" s="58"/>
      <c r="H352" s="58"/>
      <c r="I352" s="150"/>
      <c r="J352" s="58"/>
      <c r="K352" s="58"/>
      <c r="L352" s="62"/>
    </row>
  </sheetData>
  <sheetProtection algorithmName="SHA-512" hashValue="D9oxDNQZVbJVUlYfIHM2JdaTTO6OEVh/QsgJ8TwgxYU8GkY39LHzKi0Dn55zJpU+zCo67X2Zyuy1lSZmfkgA2g==" saltValue="pT8J9zEp65lXkho7mrfXZQ==" spinCount="100000" sheet="1" objects="1" scenarios="1" formatCells="0" formatColumns="0" formatRows="0" sort="0" autoFilter="0"/>
  <autoFilter ref="C87:K351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s="1" customFormat="1" ht="13.5">
      <c r="B8" s="42"/>
      <c r="C8" s="43"/>
      <c r="D8" s="38" t="s">
        <v>149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417" t="s">
        <v>2707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17. 2. 2018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29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30" t="s">
        <v>28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30" t="s">
        <v>29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9"/>
      <c r="J23" s="43"/>
      <c r="K23" s="46"/>
    </row>
    <row r="24" spans="2:11" s="7" customFormat="1" ht="22.5" customHeight="1">
      <c r="B24" s="132"/>
      <c r="C24" s="133"/>
      <c r="D24" s="133"/>
      <c r="E24" s="379" t="s">
        <v>21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36</v>
      </c>
      <c r="E27" s="43"/>
      <c r="F27" s="43"/>
      <c r="G27" s="43"/>
      <c r="H27" s="43"/>
      <c r="I27" s="129"/>
      <c r="J27" s="13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40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41">
        <f>ROUND(SUM(BE81:BE177),2)</f>
        <v>0</v>
      </c>
      <c r="G30" s="43"/>
      <c r="H30" s="43"/>
      <c r="I30" s="142">
        <v>0.21</v>
      </c>
      <c r="J30" s="141">
        <f>ROUND(ROUND((SUM(BE81:BE177)),2)*I30,2)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41">
        <f>ROUND(SUM(BF81:BF177),2)</f>
        <v>0</v>
      </c>
      <c r="G31" s="43"/>
      <c r="H31" s="43"/>
      <c r="I31" s="142">
        <v>0.15</v>
      </c>
      <c r="J31" s="141">
        <f>ROUND(ROUND((SUM(BF81:BF177)),2)*I31,2)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41">
        <f>ROUND(SUM(BG81:BG177),2)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41">
        <f>ROUND(SUM(BH81:BH177),2)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1">
        <f>ROUND(SUM(BI81:BI177),2)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46</v>
      </c>
      <c r="E36" s="80"/>
      <c r="F36" s="80"/>
      <c r="G36" s="145" t="s">
        <v>47</v>
      </c>
      <c r="H36" s="146" t="s">
        <v>48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160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22.5" customHeight="1">
      <c r="B45" s="42"/>
      <c r="C45" s="43"/>
      <c r="D45" s="43"/>
      <c r="E45" s="414" t="str">
        <f>E7</f>
        <v>Nástavba domov pro seniory, Pilníkov</v>
      </c>
      <c r="F45" s="415"/>
      <c r="G45" s="415"/>
      <c r="H45" s="415"/>
      <c r="I45" s="129"/>
      <c r="J45" s="43"/>
      <c r="K45" s="46"/>
    </row>
    <row r="46" spans="2:11" s="1" customFormat="1" ht="14.45" customHeight="1">
      <c r="B46" s="42"/>
      <c r="C46" s="38" t="s">
        <v>149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3.25" customHeight="1">
      <c r="B47" s="42"/>
      <c r="C47" s="43"/>
      <c r="D47" s="43"/>
      <c r="E47" s="417" t="str">
        <f>E9</f>
        <v>UT - ZAŘÍZENÍ PRO VYTÁPĚNÍ STAVBY</v>
      </c>
      <c r="F47" s="416"/>
      <c r="G47" s="416"/>
      <c r="H47" s="416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30" t="s">
        <v>25</v>
      </c>
      <c r="J49" s="131" t="str">
        <f>IF(J12="","",J12)</f>
        <v>17. 2. 2018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161</v>
      </c>
      <c r="D54" s="143"/>
      <c r="E54" s="143"/>
      <c r="F54" s="143"/>
      <c r="G54" s="143"/>
      <c r="H54" s="143"/>
      <c r="I54" s="156"/>
      <c r="J54" s="157" t="s">
        <v>162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163</v>
      </c>
      <c r="D56" s="43"/>
      <c r="E56" s="43"/>
      <c r="F56" s="43"/>
      <c r="G56" s="43"/>
      <c r="H56" s="43"/>
      <c r="I56" s="129"/>
      <c r="J56" s="139">
        <f>J81</f>
        <v>0</v>
      </c>
      <c r="K56" s="46"/>
      <c r="AU56" s="25" t="s">
        <v>164</v>
      </c>
    </row>
    <row r="57" spans="2:11" s="8" customFormat="1" ht="24.95" customHeight="1">
      <c r="B57" s="160"/>
      <c r="C57" s="161"/>
      <c r="D57" s="162" t="s">
        <v>171</v>
      </c>
      <c r="E57" s="163"/>
      <c r="F57" s="163"/>
      <c r="G57" s="163"/>
      <c r="H57" s="163"/>
      <c r="I57" s="164"/>
      <c r="J57" s="165">
        <f>J82</f>
        <v>0</v>
      </c>
      <c r="K57" s="166"/>
    </row>
    <row r="58" spans="2:11" s="9" customFormat="1" ht="19.9" customHeight="1">
      <c r="B58" s="167"/>
      <c r="C58" s="168"/>
      <c r="D58" s="169" t="s">
        <v>832</v>
      </c>
      <c r="E58" s="170"/>
      <c r="F58" s="170"/>
      <c r="G58" s="170"/>
      <c r="H58" s="170"/>
      <c r="I58" s="171"/>
      <c r="J58" s="172">
        <f>J83</f>
        <v>0</v>
      </c>
      <c r="K58" s="173"/>
    </row>
    <row r="59" spans="2:11" s="9" customFormat="1" ht="19.9" customHeight="1">
      <c r="B59" s="167"/>
      <c r="C59" s="168"/>
      <c r="D59" s="169" t="s">
        <v>2708</v>
      </c>
      <c r="E59" s="170"/>
      <c r="F59" s="170"/>
      <c r="G59" s="170"/>
      <c r="H59" s="170"/>
      <c r="I59" s="171"/>
      <c r="J59" s="172">
        <f>J103</f>
        <v>0</v>
      </c>
      <c r="K59" s="173"/>
    </row>
    <row r="60" spans="2:11" s="9" customFormat="1" ht="19.9" customHeight="1">
      <c r="B60" s="167"/>
      <c r="C60" s="168"/>
      <c r="D60" s="169" t="s">
        <v>2709</v>
      </c>
      <c r="E60" s="170"/>
      <c r="F60" s="170"/>
      <c r="G60" s="170"/>
      <c r="H60" s="170"/>
      <c r="I60" s="171"/>
      <c r="J60" s="172">
        <f>J123</f>
        <v>0</v>
      </c>
      <c r="K60" s="173"/>
    </row>
    <row r="61" spans="2:11" s="9" customFormat="1" ht="19.9" customHeight="1">
      <c r="B61" s="167"/>
      <c r="C61" s="168"/>
      <c r="D61" s="169" t="s">
        <v>2710</v>
      </c>
      <c r="E61" s="170"/>
      <c r="F61" s="170"/>
      <c r="G61" s="170"/>
      <c r="H61" s="170"/>
      <c r="I61" s="171"/>
      <c r="J61" s="172">
        <f>J144</f>
        <v>0</v>
      </c>
      <c r="K61" s="17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9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5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3"/>
      <c r="J67" s="61"/>
      <c r="K67" s="61"/>
      <c r="L67" s="62"/>
    </row>
    <row r="68" spans="2:12" s="1" customFormat="1" ht="36.95" customHeight="1">
      <c r="B68" s="42"/>
      <c r="C68" s="63" t="s">
        <v>179</v>
      </c>
      <c r="D68" s="64"/>
      <c r="E68" s="64"/>
      <c r="F68" s="64"/>
      <c r="G68" s="64"/>
      <c r="H68" s="64"/>
      <c r="I68" s="17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4"/>
      <c r="J70" s="64"/>
      <c r="K70" s="64"/>
      <c r="L70" s="62"/>
    </row>
    <row r="71" spans="2:12" s="1" customFormat="1" ht="22.5" customHeight="1">
      <c r="B71" s="42"/>
      <c r="C71" s="64"/>
      <c r="D71" s="64"/>
      <c r="E71" s="418" t="str">
        <f>E7</f>
        <v>Nástavba domov pro seniory, Pilníkov</v>
      </c>
      <c r="F71" s="419"/>
      <c r="G71" s="419"/>
      <c r="H71" s="419"/>
      <c r="I71" s="174"/>
      <c r="J71" s="64"/>
      <c r="K71" s="64"/>
      <c r="L71" s="62"/>
    </row>
    <row r="72" spans="2:12" s="1" customFormat="1" ht="14.45" customHeight="1">
      <c r="B72" s="42"/>
      <c r="C72" s="66" t="s">
        <v>149</v>
      </c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23.25" customHeight="1">
      <c r="B73" s="42"/>
      <c r="C73" s="64"/>
      <c r="D73" s="64"/>
      <c r="E73" s="390" t="str">
        <f>E9</f>
        <v>UT - ZAŘÍZENÍ PRO VYTÁPĚNÍ STAVBY</v>
      </c>
      <c r="F73" s="420"/>
      <c r="G73" s="420"/>
      <c r="H73" s="420"/>
      <c r="I73" s="17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4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7" t="str">
        <f>F12</f>
        <v xml:space="preserve"> </v>
      </c>
      <c r="G75" s="64"/>
      <c r="H75" s="64"/>
      <c r="I75" s="178" t="s">
        <v>25</v>
      </c>
      <c r="J75" s="74" t="str">
        <f>IF(J12="","",J12)</f>
        <v>17. 2. 2018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4"/>
      <c r="J76" s="64"/>
      <c r="K76" s="64"/>
      <c r="L76" s="62"/>
    </row>
    <row r="77" spans="2:12" s="1" customFormat="1" ht="13.5">
      <c r="B77" s="42"/>
      <c r="C77" s="66" t="s">
        <v>27</v>
      </c>
      <c r="D77" s="64"/>
      <c r="E77" s="64"/>
      <c r="F77" s="177" t="str">
        <f>E15</f>
        <v xml:space="preserve"> </v>
      </c>
      <c r="G77" s="64"/>
      <c r="H77" s="64"/>
      <c r="I77" s="178" t="s">
        <v>32</v>
      </c>
      <c r="J77" s="177" t="str">
        <f>E21</f>
        <v xml:space="preserve"> </v>
      </c>
      <c r="K77" s="64"/>
      <c r="L77" s="62"/>
    </row>
    <row r="78" spans="2:12" s="1" customFormat="1" ht="14.45" customHeight="1">
      <c r="B78" s="42"/>
      <c r="C78" s="66" t="s">
        <v>30</v>
      </c>
      <c r="D78" s="64"/>
      <c r="E78" s="64"/>
      <c r="F78" s="177" t="str">
        <f>IF(E18="","",E18)</f>
        <v/>
      </c>
      <c r="G78" s="64"/>
      <c r="H78" s="64"/>
      <c r="I78" s="17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4"/>
      <c r="J79" s="64"/>
      <c r="K79" s="64"/>
      <c r="L79" s="62"/>
    </row>
    <row r="80" spans="2:20" s="10" customFormat="1" ht="29.25" customHeight="1">
      <c r="B80" s="179"/>
      <c r="C80" s="180" t="s">
        <v>180</v>
      </c>
      <c r="D80" s="181" t="s">
        <v>55</v>
      </c>
      <c r="E80" s="181" t="s">
        <v>51</v>
      </c>
      <c r="F80" s="181" t="s">
        <v>181</v>
      </c>
      <c r="G80" s="181" t="s">
        <v>182</v>
      </c>
      <c r="H80" s="181" t="s">
        <v>183</v>
      </c>
      <c r="I80" s="182" t="s">
        <v>184</v>
      </c>
      <c r="J80" s="181" t="s">
        <v>162</v>
      </c>
      <c r="K80" s="183" t="s">
        <v>185</v>
      </c>
      <c r="L80" s="184"/>
      <c r="M80" s="82" t="s">
        <v>186</v>
      </c>
      <c r="N80" s="83" t="s">
        <v>40</v>
      </c>
      <c r="O80" s="83" t="s">
        <v>187</v>
      </c>
      <c r="P80" s="83" t="s">
        <v>188</v>
      </c>
      <c r="Q80" s="83" t="s">
        <v>189</v>
      </c>
      <c r="R80" s="83" t="s">
        <v>190</v>
      </c>
      <c r="S80" s="83" t="s">
        <v>191</v>
      </c>
      <c r="T80" s="84" t="s">
        <v>192</v>
      </c>
    </row>
    <row r="81" spans="2:63" s="1" customFormat="1" ht="29.25" customHeight="1">
      <c r="B81" s="42"/>
      <c r="C81" s="88" t="s">
        <v>163</v>
      </c>
      <c r="D81" s="64"/>
      <c r="E81" s="64"/>
      <c r="F81" s="64"/>
      <c r="G81" s="64"/>
      <c r="H81" s="64"/>
      <c r="I81" s="174"/>
      <c r="J81" s="185">
        <f>BK81</f>
        <v>0</v>
      </c>
      <c r="K81" s="64"/>
      <c r="L81" s="62"/>
      <c r="M81" s="85"/>
      <c r="N81" s="86"/>
      <c r="O81" s="86"/>
      <c r="P81" s="186">
        <f>P82</f>
        <v>0</v>
      </c>
      <c r="Q81" s="86"/>
      <c r="R81" s="186">
        <f>R82</f>
        <v>0.46792999999999996</v>
      </c>
      <c r="S81" s="86"/>
      <c r="T81" s="187">
        <f>T82</f>
        <v>0</v>
      </c>
      <c r="AT81" s="25" t="s">
        <v>69</v>
      </c>
      <c r="AU81" s="25" t="s">
        <v>164</v>
      </c>
      <c r="BK81" s="188">
        <f>BK82</f>
        <v>0</v>
      </c>
    </row>
    <row r="82" spans="2:63" s="11" customFormat="1" ht="37.35" customHeight="1">
      <c r="B82" s="189"/>
      <c r="C82" s="190"/>
      <c r="D82" s="191" t="s">
        <v>69</v>
      </c>
      <c r="E82" s="192" t="s">
        <v>511</v>
      </c>
      <c r="F82" s="192" t="s">
        <v>512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P83+P103+P123+P144</f>
        <v>0</v>
      </c>
      <c r="Q82" s="197"/>
      <c r="R82" s="198">
        <f>R83+R103+R123+R144</f>
        <v>0.46792999999999996</v>
      </c>
      <c r="S82" s="197"/>
      <c r="T82" s="199">
        <f>T83+T103+T123+T144</f>
        <v>0</v>
      </c>
      <c r="AR82" s="200" t="s">
        <v>79</v>
      </c>
      <c r="AT82" s="201" t="s">
        <v>69</v>
      </c>
      <c r="AU82" s="201" t="s">
        <v>70</v>
      </c>
      <c r="AY82" s="200" t="s">
        <v>195</v>
      </c>
      <c r="BK82" s="202">
        <f>BK83+BK103+BK123+BK144</f>
        <v>0</v>
      </c>
    </row>
    <row r="83" spans="2:63" s="11" customFormat="1" ht="19.9" customHeight="1">
      <c r="B83" s="189"/>
      <c r="C83" s="190"/>
      <c r="D83" s="203" t="s">
        <v>69</v>
      </c>
      <c r="E83" s="204" t="s">
        <v>1195</v>
      </c>
      <c r="F83" s="204" t="s">
        <v>1196</v>
      </c>
      <c r="G83" s="190"/>
      <c r="H83" s="190"/>
      <c r="I83" s="193"/>
      <c r="J83" s="205">
        <f>BK83</f>
        <v>0</v>
      </c>
      <c r="K83" s="190"/>
      <c r="L83" s="195"/>
      <c r="M83" s="196"/>
      <c r="N83" s="197"/>
      <c r="O83" s="197"/>
      <c r="P83" s="198">
        <f>SUM(P84:P102)</f>
        <v>0</v>
      </c>
      <c r="Q83" s="197"/>
      <c r="R83" s="198">
        <f>SUM(R84:R102)</f>
        <v>0.01458</v>
      </c>
      <c r="S83" s="197"/>
      <c r="T83" s="199">
        <f>SUM(T84:T102)</f>
        <v>0</v>
      </c>
      <c r="AR83" s="200" t="s">
        <v>79</v>
      </c>
      <c r="AT83" s="201" t="s">
        <v>69</v>
      </c>
      <c r="AU83" s="201" t="s">
        <v>77</v>
      </c>
      <c r="AY83" s="200" t="s">
        <v>195</v>
      </c>
      <c r="BK83" s="202">
        <f>SUM(BK84:BK102)</f>
        <v>0</v>
      </c>
    </row>
    <row r="84" spans="2:65" s="1" customFormat="1" ht="31.5" customHeight="1">
      <c r="B84" s="42"/>
      <c r="C84" s="206" t="s">
        <v>77</v>
      </c>
      <c r="D84" s="206" t="s">
        <v>198</v>
      </c>
      <c r="E84" s="207" t="s">
        <v>2711</v>
      </c>
      <c r="F84" s="208" t="s">
        <v>2712</v>
      </c>
      <c r="G84" s="209" t="s">
        <v>351</v>
      </c>
      <c r="H84" s="210">
        <v>132</v>
      </c>
      <c r="I84" s="211"/>
      <c r="J84" s="212">
        <f>ROUND(I84*H84,2)</f>
        <v>0</v>
      </c>
      <c r="K84" s="208" t="s">
        <v>202</v>
      </c>
      <c r="L84" s="62"/>
      <c r="M84" s="213" t="s">
        <v>21</v>
      </c>
      <c r="N84" s="214" t="s">
        <v>41</v>
      </c>
      <c r="O84" s="43"/>
      <c r="P84" s="215">
        <f>O84*H84</f>
        <v>0</v>
      </c>
      <c r="Q84" s="215">
        <v>6E-05</v>
      </c>
      <c r="R84" s="215">
        <f>Q84*H84</f>
        <v>0.00792</v>
      </c>
      <c r="S84" s="215">
        <v>0</v>
      </c>
      <c r="T84" s="216">
        <f>S84*H84</f>
        <v>0</v>
      </c>
      <c r="AR84" s="25" t="s">
        <v>301</v>
      </c>
      <c r="AT84" s="25" t="s">
        <v>198</v>
      </c>
      <c r="AU84" s="25" t="s">
        <v>79</v>
      </c>
      <c r="AY84" s="25" t="s">
        <v>195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25" t="s">
        <v>77</v>
      </c>
      <c r="BK84" s="217">
        <f>ROUND(I84*H84,2)</f>
        <v>0</v>
      </c>
      <c r="BL84" s="25" t="s">
        <v>301</v>
      </c>
      <c r="BM84" s="25" t="s">
        <v>2713</v>
      </c>
    </row>
    <row r="85" spans="2:47" s="1" customFormat="1" ht="13.5">
      <c r="B85" s="42"/>
      <c r="C85" s="64"/>
      <c r="D85" s="218" t="s">
        <v>205</v>
      </c>
      <c r="E85" s="64"/>
      <c r="F85" s="219" t="s">
        <v>2712</v>
      </c>
      <c r="G85" s="64"/>
      <c r="H85" s="64"/>
      <c r="I85" s="174"/>
      <c r="J85" s="64"/>
      <c r="K85" s="64"/>
      <c r="L85" s="62"/>
      <c r="M85" s="220"/>
      <c r="N85" s="43"/>
      <c r="O85" s="43"/>
      <c r="P85" s="43"/>
      <c r="Q85" s="43"/>
      <c r="R85" s="43"/>
      <c r="S85" s="43"/>
      <c r="T85" s="79"/>
      <c r="AT85" s="25" t="s">
        <v>205</v>
      </c>
      <c r="AU85" s="25" t="s">
        <v>79</v>
      </c>
    </row>
    <row r="86" spans="2:51" s="13" customFormat="1" ht="13.5">
      <c r="B86" s="232"/>
      <c r="C86" s="233"/>
      <c r="D86" s="245" t="s">
        <v>207</v>
      </c>
      <c r="E86" s="256" t="s">
        <v>21</v>
      </c>
      <c r="F86" s="257" t="s">
        <v>2714</v>
      </c>
      <c r="G86" s="233"/>
      <c r="H86" s="258">
        <v>132</v>
      </c>
      <c r="I86" s="237"/>
      <c r="J86" s="233"/>
      <c r="K86" s="233"/>
      <c r="L86" s="238"/>
      <c r="M86" s="239"/>
      <c r="N86" s="240"/>
      <c r="O86" s="240"/>
      <c r="P86" s="240"/>
      <c r="Q86" s="240"/>
      <c r="R86" s="240"/>
      <c r="S86" s="240"/>
      <c r="T86" s="241"/>
      <c r="AT86" s="242" t="s">
        <v>207</v>
      </c>
      <c r="AU86" s="242" t="s">
        <v>79</v>
      </c>
      <c r="AV86" s="13" t="s">
        <v>79</v>
      </c>
      <c r="AW86" s="13" t="s">
        <v>33</v>
      </c>
      <c r="AX86" s="13" t="s">
        <v>77</v>
      </c>
      <c r="AY86" s="242" t="s">
        <v>195</v>
      </c>
    </row>
    <row r="87" spans="2:65" s="1" customFormat="1" ht="22.5" customHeight="1">
      <c r="B87" s="42"/>
      <c r="C87" s="260" t="s">
        <v>653</v>
      </c>
      <c r="D87" s="260" t="s">
        <v>233</v>
      </c>
      <c r="E87" s="261" t="s">
        <v>2715</v>
      </c>
      <c r="F87" s="262" t="s">
        <v>2716</v>
      </c>
      <c r="G87" s="263" t="s">
        <v>351</v>
      </c>
      <c r="H87" s="264">
        <v>60</v>
      </c>
      <c r="I87" s="265"/>
      <c r="J87" s="266">
        <f>ROUND(I87*H87,2)</f>
        <v>0</v>
      </c>
      <c r="K87" s="262" t="s">
        <v>202</v>
      </c>
      <c r="L87" s="267"/>
      <c r="M87" s="268" t="s">
        <v>21</v>
      </c>
      <c r="N87" s="269" t="s">
        <v>41</v>
      </c>
      <c r="O87" s="43"/>
      <c r="P87" s="215">
        <f>O87*H87</f>
        <v>0</v>
      </c>
      <c r="Q87" s="215">
        <v>2E-05</v>
      </c>
      <c r="R87" s="215">
        <f>Q87*H87</f>
        <v>0.0012000000000000001</v>
      </c>
      <c r="S87" s="215">
        <v>0</v>
      </c>
      <c r="T87" s="216">
        <f>S87*H87</f>
        <v>0</v>
      </c>
      <c r="AR87" s="25" t="s">
        <v>403</v>
      </c>
      <c r="AT87" s="25" t="s">
        <v>233</v>
      </c>
      <c r="AU87" s="25" t="s">
        <v>79</v>
      </c>
      <c r="AY87" s="25" t="s">
        <v>195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77</v>
      </c>
      <c r="BK87" s="217">
        <f>ROUND(I87*H87,2)</f>
        <v>0</v>
      </c>
      <c r="BL87" s="25" t="s">
        <v>301</v>
      </c>
      <c r="BM87" s="25" t="s">
        <v>2717</v>
      </c>
    </row>
    <row r="88" spans="2:47" s="1" customFormat="1" ht="13.5">
      <c r="B88" s="42"/>
      <c r="C88" s="64"/>
      <c r="D88" s="245" t="s">
        <v>205</v>
      </c>
      <c r="E88" s="64"/>
      <c r="F88" s="255" t="s">
        <v>2716</v>
      </c>
      <c r="G88" s="64"/>
      <c r="H88" s="64"/>
      <c r="I88" s="174"/>
      <c r="J88" s="64"/>
      <c r="K88" s="64"/>
      <c r="L88" s="62"/>
      <c r="M88" s="220"/>
      <c r="N88" s="43"/>
      <c r="O88" s="43"/>
      <c r="P88" s="43"/>
      <c r="Q88" s="43"/>
      <c r="R88" s="43"/>
      <c r="S88" s="43"/>
      <c r="T88" s="79"/>
      <c r="AT88" s="25" t="s">
        <v>205</v>
      </c>
      <c r="AU88" s="25" t="s">
        <v>79</v>
      </c>
    </row>
    <row r="89" spans="2:65" s="1" customFormat="1" ht="22.5" customHeight="1">
      <c r="B89" s="42"/>
      <c r="C89" s="260" t="s">
        <v>79</v>
      </c>
      <c r="D89" s="260" t="s">
        <v>233</v>
      </c>
      <c r="E89" s="261" t="s">
        <v>2718</v>
      </c>
      <c r="F89" s="262" t="s">
        <v>2719</v>
      </c>
      <c r="G89" s="263" t="s">
        <v>351</v>
      </c>
      <c r="H89" s="264">
        <v>30</v>
      </c>
      <c r="I89" s="265"/>
      <c r="J89" s="266">
        <f>ROUND(I89*H89,2)</f>
        <v>0</v>
      </c>
      <c r="K89" s="262" t="s">
        <v>202</v>
      </c>
      <c r="L89" s="267"/>
      <c r="M89" s="268" t="s">
        <v>21</v>
      </c>
      <c r="N89" s="269" t="s">
        <v>41</v>
      </c>
      <c r="O89" s="43"/>
      <c r="P89" s="215">
        <f>O89*H89</f>
        <v>0</v>
      </c>
      <c r="Q89" s="215">
        <v>2E-05</v>
      </c>
      <c r="R89" s="215">
        <f>Q89*H89</f>
        <v>0.0006000000000000001</v>
      </c>
      <c r="S89" s="215">
        <v>0</v>
      </c>
      <c r="T89" s="216">
        <f>S89*H89</f>
        <v>0</v>
      </c>
      <c r="AR89" s="25" t="s">
        <v>403</v>
      </c>
      <c r="AT89" s="25" t="s">
        <v>233</v>
      </c>
      <c r="AU89" s="25" t="s">
        <v>79</v>
      </c>
      <c r="AY89" s="25" t="s">
        <v>195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77</v>
      </c>
      <c r="BK89" s="217">
        <f>ROUND(I89*H89,2)</f>
        <v>0</v>
      </c>
      <c r="BL89" s="25" t="s">
        <v>301</v>
      </c>
      <c r="BM89" s="25" t="s">
        <v>2720</v>
      </c>
    </row>
    <row r="90" spans="2:47" s="1" customFormat="1" ht="13.5">
      <c r="B90" s="42"/>
      <c r="C90" s="64"/>
      <c r="D90" s="245" t="s">
        <v>205</v>
      </c>
      <c r="E90" s="64"/>
      <c r="F90" s="255" t="s">
        <v>2719</v>
      </c>
      <c r="G90" s="64"/>
      <c r="H90" s="64"/>
      <c r="I90" s="174"/>
      <c r="J90" s="64"/>
      <c r="K90" s="64"/>
      <c r="L90" s="62"/>
      <c r="M90" s="220"/>
      <c r="N90" s="43"/>
      <c r="O90" s="43"/>
      <c r="P90" s="43"/>
      <c r="Q90" s="43"/>
      <c r="R90" s="43"/>
      <c r="S90" s="43"/>
      <c r="T90" s="79"/>
      <c r="AT90" s="25" t="s">
        <v>205</v>
      </c>
      <c r="AU90" s="25" t="s">
        <v>79</v>
      </c>
    </row>
    <row r="91" spans="2:65" s="1" customFormat="1" ht="22.5" customHeight="1">
      <c r="B91" s="42"/>
      <c r="C91" s="260" t="s">
        <v>196</v>
      </c>
      <c r="D91" s="260" t="s">
        <v>233</v>
      </c>
      <c r="E91" s="261" t="s">
        <v>2721</v>
      </c>
      <c r="F91" s="262" t="s">
        <v>2722</v>
      </c>
      <c r="G91" s="263" t="s">
        <v>351</v>
      </c>
      <c r="H91" s="264">
        <v>30</v>
      </c>
      <c r="I91" s="265"/>
      <c r="J91" s="266">
        <f>ROUND(I91*H91,2)</f>
        <v>0</v>
      </c>
      <c r="K91" s="262" t="s">
        <v>202</v>
      </c>
      <c r="L91" s="267"/>
      <c r="M91" s="268" t="s">
        <v>21</v>
      </c>
      <c r="N91" s="269" t="s">
        <v>41</v>
      </c>
      <c r="O91" s="43"/>
      <c r="P91" s="215">
        <f>O91*H91</f>
        <v>0</v>
      </c>
      <c r="Q91" s="215">
        <v>4E-05</v>
      </c>
      <c r="R91" s="215">
        <f>Q91*H91</f>
        <v>0.0012000000000000001</v>
      </c>
      <c r="S91" s="215">
        <v>0</v>
      </c>
      <c r="T91" s="216">
        <f>S91*H91</f>
        <v>0</v>
      </c>
      <c r="AR91" s="25" t="s">
        <v>403</v>
      </c>
      <c r="AT91" s="25" t="s">
        <v>233</v>
      </c>
      <c r="AU91" s="25" t="s">
        <v>79</v>
      </c>
      <c r="AY91" s="25" t="s">
        <v>195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77</v>
      </c>
      <c r="BK91" s="217">
        <f>ROUND(I91*H91,2)</f>
        <v>0</v>
      </c>
      <c r="BL91" s="25" t="s">
        <v>301</v>
      </c>
      <c r="BM91" s="25" t="s">
        <v>2723</v>
      </c>
    </row>
    <row r="92" spans="2:47" s="1" customFormat="1" ht="13.5">
      <c r="B92" s="42"/>
      <c r="C92" s="64"/>
      <c r="D92" s="245" t="s">
        <v>205</v>
      </c>
      <c r="E92" s="64"/>
      <c r="F92" s="255" t="s">
        <v>2722</v>
      </c>
      <c r="G92" s="64"/>
      <c r="H92" s="64"/>
      <c r="I92" s="174"/>
      <c r="J92" s="64"/>
      <c r="K92" s="64"/>
      <c r="L92" s="62"/>
      <c r="M92" s="220"/>
      <c r="N92" s="43"/>
      <c r="O92" s="43"/>
      <c r="P92" s="43"/>
      <c r="Q92" s="43"/>
      <c r="R92" s="43"/>
      <c r="S92" s="43"/>
      <c r="T92" s="79"/>
      <c r="AT92" s="25" t="s">
        <v>205</v>
      </c>
      <c r="AU92" s="25" t="s">
        <v>79</v>
      </c>
    </row>
    <row r="93" spans="2:65" s="1" customFormat="1" ht="22.5" customHeight="1">
      <c r="B93" s="42"/>
      <c r="C93" s="260" t="s">
        <v>203</v>
      </c>
      <c r="D93" s="260" t="s">
        <v>233</v>
      </c>
      <c r="E93" s="261" t="s">
        <v>2724</v>
      </c>
      <c r="F93" s="262" t="s">
        <v>2725</v>
      </c>
      <c r="G93" s="263" t="s">
        <v>351</v>
      </c>
      <c r="H93" s="264">
        <v>12</v>
      </c>
      <c r="I93" s="265"/>
      <c r="J93" s="266">
        <f>ROUND(I93*H93,2)</f>
        <v>0</v>
      </c>
      <c r="K93" s="262" t="s">
        <v>202</v>
      </c>
      <c r="L93" s="267"/>
      <c r="M93" s="268" t="s">
        <v>21</v>
      </c>
      <c r="N93" s="269" t="s">
        <v>41</v>
      </c>
      <c r="O93" s="43"/>
      <c r="P93" s="215">
        <f>O93*H93</f>
        <v>0</v>
      </c>
      <c r="Q93" s="215">
        <v>8E-05</v>
      </c>
      <c r="R93" s="215">
        <f>Q93*H93</f>
        <v>0.0009600000000000001</v>
      </c>
      <c r="S93" s="215">
        <v>0</v>
      </c>
      <c r="T93" s="216">
        <f>S93*H93</f>
        <v>0</v>
      </c>
      <c r="AR93" s="25" t="s">
        <v>403</v>
      </c>
      <c r="AT93" s="25" t="s">
        <v>233</v>
      </c>
      <c r="AU93" s="25" t="s">
        <v>79</v>
      </c>
      <c r="AY93" s="25" t="s">
        <v>195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5" t="s">
        <v>77</v>
      </c>
      <c r="BK93" s="217">
        <f>ROUND(I93*H93,2)</f>
        <v>0</v>
      </c>
      <c r="BL93" s="25" t="s">
        <v>301</v>
      </c>
      <c r="BM93" s="25" t="s">
        <v>2726</v>
      </c>
    </row>
    <row r="94" spans="2:47" s="1" customFormat="1" ht="13.5">
      <c r="B94" s="42"/>
      <c r="C94" s="64"/>
      <c r="D94" s="245" t="s">
        <v>205</v>
      </c>
      <c r="E94" s="64"/>
      <c r="F94" s="255" t="s">
        <v>2725</v>
      </c>
      <c r="G94" s="64"/>
      <c r="H94" s="64"/>
      <c r="I94" s="174"/>
      <c r="J94" s="64"/>
      <c r="K94" s="64"/>
      <c r="L94" s="62"/>
      <c r="M94" s="220"/>
      <c r="N94" s="43"/>
      <c r="O94" s="43"/>
      <c r="P94" s="43"/>
      <c r="Q94" s="43"/>
      <c r="R94" s="43"/>
      <c r="S94" s="43"/>
      <c r="T94" s="79"/>
      <c r="AT94" s="25" t="s">
        <v>205</v>
      </c>
      <c r="AU94" s="25" t="s">
        <v>79</v>
      </c>
    </row>
    <row r="95" spans="2:65" s="1" customFormat="1" ht="22.5" customHeight="1">
      <c r="B95" s="42"/>
      <c r="C95" s="260" t="s">
        <v>238</v>
      </c>
      <c r="D95" s="260" t="s">
        <v>233</v>
      </c>
      <c r="E95" s="261" t="s">
        <v>2727</v>
      </c>
      <c r="F95" s="262" t="s">
        <v>2728</v>
      </c>
      <c r="G95" s="263" t="s">
        <v>214</v>
      </c>
      <c r="H95" s="264">
        <v>150</v>
      </c>
      <c r="I95" s="265"/>
      <c r="J95" s="266">
        <f>ROUND(I95*H95,2)</f>
        <v>0</v>
      </c>
      <c r="K95" s="262" t="s">
        <v>202</v>
      </c>
      <c r="L95" s="267"/>
      <c r="M95" s="268" t="s">
        <v>21</v>
      </c>
      <c r="N95" s="269" t="s">
        <v>41</v>
      </c>
      <c r="O95" s="43"/>
      <c r="P95" s="215">
        <f>O95*H95</f>
        <v>0</v>
      </c>
      <c r="Q95" s="215">
        <v>1E-05</v>
      </c>
      <c r="R95" s="215">
        <f>Q95*H95</f>
        <v>0.0015</v>
      </c>
      <c r="S95" s="215">
        <v>0</v>
      </c>
      <c r="T95" s="216">
        <f>S95*H95</f>
        <v>0</v>
      </c>
      <c r="AR95" s="25" t="s">
        <v>403</v>
      </c>
      <c r="AT95" s="25" t="s">
        <v>233</v>
      </c>
      <c r="AU95" s="25" t="s">
        <v>79</v>
      </c>
      <c r="AY95" s="25" t="s">
        <v>195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77</v>
      </c>
      <c r="BK95" s="217">
        <f>ROUND(I95*H95,2)</f>
        <v>0</v>
      </c>
      <c r="BL95" s="25" t="s">
        <v>301</v>
      </c>
      <c r="BM95" s="25" t="s">
        <v>2729</v>
      </c>
    </row>
    <row r="96" spans="2:47" s="1" customFormat="1" ht="13.5">
      <c r="B96" s="42"/>
      <c r="C96" s="64"/>
      <c r="D96" s="245" t="s">
        <v>205</v>
      </c>
      <c r="E96" s="64"/>
      <c r="F96" s="255" t="s">
        <v>2728</v>
      </c>
      <c r="G96" s="64"/>
      <c r="H96" s="64"/>
      <c r="I96" s="174"/>
      <c r="J96" s="64"/>
      <c r="K96" s="64"/>
      <c r="L96" s="62"/>
      <c r="M96" s="220"/>
      <c r="N96" s="43"/>
      <c r="O96" s="43"/>
      <c r="P96" s="43"/>
      <c r="Q96" s="43"/>
      <c r="R96" s="43"/>
      <c r="S96" s="43"/>
      <c r="T96" s="79"/>
      <c r="AT96" s="25" t="s">
        <v>205</v>
      </c>
      <c r="AU96" s="25" t="s">
        <v>79</v>
      </c>
    </row>
    <row r="97" spans="2:65" s="1" customFormat="1" ht="22.5" customHeight="1">
      <c r="B97" s="42"/>
      <c r="C97" s="260" t="s">
        <v>244</v>
      </c>
      <c r="D97" s="260" t="s">
        <v>233</v>
      </c>
      <c r="E97" s="261" t="s">
        <v>2730</v>
      </c>
      <c r="F97" s="262" t="s">
        <v>2731</v>
      </c>
      <c r="G97" s="263" t="s">
        <v>214</v>
      </c>
      <c r="H97" s="264">
        <v>3</v>
      </c>
      <c r="I97" s="265"/>
      <c r="J97" s="266">
        <f>ROUND(I97*H97,2)</f>
        <v>0</v>
      </c>
      <c r="K97" s="262" t="s">
        <v>202</v>
      </c>
      <c r="L97" s="267"/>
      <c r="M97" s="268" t="s">
        <v>21</v>
      </c>
      <c r="N97" s="269" t="s">
        <v>41</v>
      </c>
      <c r="O97" s="43"/>
      <c r="P97" s="215">
        <f>O97*H97</f>
        <v>0</v>
      </c>
      <c r="Q97" s="215">
        <v>0.0004</v>
      </c>
      <c r="R97" s="215">
        <f>Q97*H97</f>
        <v>0.0012000000000000001</v>
      </c>
      <c r="S97" s="215">
        <v>0</v>
      </c>
      <c r="T97" s="216">
        <f>S97*H97</f>
        <v>0</v>
      </c>
      <c r="AR97" s="25" t="s">
        <v>403</v>
      </c>
      <c r="AT97" s="25" t="s">
        <v>233</v>
      </c>
      <c r="AU97" s="25" t="s">
        <v>79</v>
      </c>
      <c r="AY97" s="25" t="s">
        <v>195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77</v>
      </c>
      <c r="BK97" s="217">
        <f>ROUND(I97*H97,2)</f>
        <v>0</v>
      </c>
      <c r="BL97" s="25" t="s">
        <v>301</v>
      </c>
      <c r="BM97" s="25" t="s">
        <v>2732</v>
      </c>
    </row>
    <row r="98" spans="2:47" s="1" customFormat="1" ht="13.5">
      <c r="B98" s="42"/>
      <c r="C98" s="64"/>
      <c r="D98" s="245" t="s">
        <v>205</v>
      </c>
      <c r="E98" s="64"/>
      <c r="F98" s="255" t="s">
        <v>2731</v>
      </c>
      <c r="G98" s="64"/>
      <c r="H98" s="64"/>
      <c r="I98" s="174"/>
      <c r="J98" s="64"/>
      <c r="K98" s="64"/>
      <c r="L98" s="62"/>
      <c r="M98" s="220"/>
      <c r="N98" s="43"/>
      <c r="O98" s="43"/>
      <c r="P98" s="43"/>
      <c r="Q98" s="43"/>
      <c r="R98" s="43"/>
      <c r="S98" s="43"/>
      <c r="T98" s="79"/>
      <c r="AT98" s="25" t="s">
        <v>205</v>
      </c>
      <c r="AU98" s="25" t="s">
        <v>79</v>
      </c>
    </row>
    <row r="99" spans="2:65" s="1" customFormat="1" ht="31.5" customHeight="1">
      <c r="B99" s="42"/>
      <c r="C99" s="206" t="s">
        <v>236</v>
      </c>
      <c r="D99" s="206" t="s">
        <v>198</v>
      </c>
      <c r="E99" s="207" t="s">
        <v>2733</v>
      </c>
      <c r="F99" s="208" t="s">
        <v>2734</v>
      </c>
      <c r="G99" s="209" t="s">
        <v>223</v>
      </c>
      <c r="H99" s="210">
        <v>0.015</v>
      </c>
      <c r="I99" s="211"/>
      <c r="J99" s="212">
        <f>ROUND(I99*H99,2)</f>
        <v>0</v>
      </c>
      <c r="K99" s="208" t="s">
        <v>202</v>
      </c>
      <c r="L99" s="62"/>
      <c r="M99" s="213" t="s">
        <v>21</v>
      </c>
      <c r="N99" s="214" t="s">
        <v>41</v>
      </c>
      <c r="O99" s="43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301</v>
      </c>
      <c r="AT99" s="25" t="s">
        <v>198</v>
      </c>
      <c r="AU99" s="25" t="s">
        <v>79</v>
      </c>
      <c r="AY99" s="25" t="s">
        <v>195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77</v>
      </c>
      <c r="BK99" s="217">
        <f>ROUND(I99*H99,2)</f>
        <v>0</v>
      </c>
      <c r="BL99" s="25" t="s">
        <v>301</v>
      </c>
      <c r="BM99" s="25" t="s">
        <v>2735</v>
      </c>
    </row>
    <row r="100" spans="2:47" s="1" customFormat="1" ht="27">
      <c r="B100" s="42"/>
      <c r="C100" s="64"/>
      <c r="D100" s="245" t="s">
        <v>205</v>
      </c>
      <c r="E100" s="64"/>
      <c r="F100" s="255" t="s">
        <v>2736</v>
      </c>
      <c r="G100" s="64"/>
      <c r="H100" s="64"/>
      <c r="I100" s="174"/>
      <c r="J100" s="64"/>
      <c r="K100" s="64"/>
      <c r="L100" s="62"/>
      <c r="M100" s="220"/>
      <c r="N100" s="43"/>
      <c r="O100" s="43"/>
      <c r="P100" s="43"/>
      <c r="Q100" s="43"/>
      <c r="R100" s="43"/>
      <c r="S100" s="43"/>
      <c r="T100" s="79"/>
      <c r="AT100" s="25" t="s">
        <v>205</v>
      </c>
      <c r="AU100" s="25" t="s">
        <v>79</v>
      </c>
    </row>
    <row r="101" spans="2:65" s="1" customFormat="1" ht="44.25" customHeight="1">
      <c r="B101" s="42"/>
      <c r="C101" s="206" t="s">
        <v>256</v>
      </c>
      <c r="D101" s="206" t="s">
        <v>198</v>
      </c>
      <c r="E101" s="207" t="s">
        <v>2737</v>
      </c>
      <c r="F101" s="208" t="s">
        <v>2738</v>
      </c>
      <c r="G101" s="209" t="s">
        <v>223</v>
      </c>
      <c r="H101" s="210">
        <v>0.015</v>
      </c>
      <c r="I101" s="211"/>
      <c r="J101" s="212">
        <f>ROUND(I101*H101,2)</f>
        <v>0</v>
      </c>
      <c r="K101" s="208" t="s">
        <v>202</v>
      </c>
      <c r="L101" s="62"/>
      <c r="M101" s="213" t="s">
        <v>21</v>
      </c>
      <c r="N101" s="214" t="s">
        <v>41</v>
      </c>
      <c r="O101" s="43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301</v>
      </c>
      <c r="AT101" s="25" t="s">
        <v>198</v>
      </c>
      <c r="AU101" s="25" t="s">
        <v>79</v>
      </c>
      <c r="AY101" s="25" t="s">
        <v>195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77</v>
      </c>
      <c r="BK101" s="217">
        <f>ROUND(I101*H101,2)</f>
        <v>0</v>
      </c>
      <c r="BL101" s="25" t="s">
        <v>301</v>
      </c>
      <c r="BM101" s="25" t="s">
        <v>2739</v>
      </c>
    </row>
    <row r="102" spans="2:47" s="1" customFormat="1" ht="27">
      <c r="B102" s="42"/>
      <c r="C102" s="64"/>
      <c r="D102" s="218" t="s">
        <v>205</v>
      </c>
      <c r="E102" s="64"/>
      <c r="F102" s="219" t="s">
        <v>2740</v>
      </c>
      <c r="G102" s="64"/>
      <c r="H102" s="64"/>
      <c r="I102" s="174"/>
      <c r="J102" s="64"/>
      <c r="K102" s="64"/>
      <c r="L102" s="62"/>
      <c r="M102" s="220"/>
      <c r="N102" s="43"/>
      <c r="O102" s="43"/>
      <c r="P102" s="43"/>
      <c r="Q102" s="43"/>
      <c r="R102" s="43"/>
      <c r="S102" s="43"/>
      <c r="T102" s="79"/>
      <c r="AT102" s="25" t="s">
        <v>205</v>
      </c>
      <c r="AU102" s="25" t="s">
        <v>79</v>
      </c>
    </row>
    <row r="103" spans="2:63" s="11" customFormat="1" ht="29.85" customHeight="1">
      <c r="B103" s="189"/>
      <c r="C103" s="190"/>
      <c r="D103" s="203" t="s">
        <v>69</v>
      </c>
      <c r="E103" s="204" t="s">
        <v>2741</v>
      </c>
      <c r="F103" s="204" t="s">
        <v>2742</v>
      </c>
      <c r="G103" s="190"/>
      <c r="H103" s="190"/>
      <c r="I103" s="193"/>
      <c r="J103" s="205">
        <f>BK103</f>
        <v>0</v>
      </c>
      <c r="K103" s="190"/>
      <c r="L103" s="195"/>
      <c r="M103" s="196"/>
      <c r="N103" s="197"/>
      <c r="O103" s="197"/>
      <c r="P103" s="198">
        <f>SUM(P104:P122)</f>
        <v>0</v>
      </c>
      <c r="Q103" s="197"/>
      <c r="R103" s="198">
        <f>SUM(R104:R122)</f>
        <v>0.07284</v>
      </c>
      <c r="S103" s="197"/>
      <c r="T103" s="199">
        <f>SUM(T104:T122)</f>
        <v>0</v>
      </c>
      <c r="AR103" s="200" t="s">
        <v>79</v>
      </c>
      <c r="AT103" s="201" t="s">
        <v>69</v>
      </c>
      <c r="AU103" s="201" t="s">
        <v>77</v>
      </c>
      <c r="AY103" s="200" t="s">
        <v>195</v>
      </c>
      <c r="BK103" s="202">
        <f>SUM(BK104:BK122)</f>
        <v>0</v>
      </c>
    </row>
    <row r="104" spans="2:65" s="1" customFormat="1" ht="22.5" customHeight="1">
      <c r="B104" s="42"/>
      <c r="C104" s="206" t="s">
        <v>643</v>
      </c>
      <c r="D104" s="206" t="s">
        <v>198</v>
      </c>
      <c r="E104" s="207" t="s">
        <v>2743</v>
      </c>
      <c r="F104" s="208" t="s">
        <v>2744</v>
      </c>
      <c r="G104" s="209" t="s">
        <v>351</v>
      </c>
      <c r="H104" s="210">
        <v>60</v>
      </c>
      <c r="I104" s="211"/>
      <c r="J104" s="212">
        <f>ROUND(I104*H104,2)</f>
        <v>0</v>
      </c>
      <c r="K104" s="208" t="s">
        <v>202</v>
      </c>
      <c r="L104" s="62"/>
      <c r="M104" s="213" t="s">
        <v>21</v>
      </c>
      <c r="N104" s="214" t="s">
        <v>41</v>
      </c>
      <c r="O104" s="43"/>
      <c r="P104" s="215">
        <f>O104*H104</f>
        <v>0</v>
      </c>
      <c r="Q104" s="215">
        <v>0.00045</v>
      </c>
      <c r="R104" s="215">
        <f>Q104*H104</f>
        <v>0.027</v>
      </c>
      <c r="S104" s="215">
        <v>0</v>
      </c>
      <c r="T104" s="216">
        <f>S104*H104</f>
        <v>0</v>
      </c>
      <c r="AR104" s="25" t="s">
        <v>301</v>
      </c>
      <c r="AT104" s="25" t="s">
        <v>198</v>
      </c>
      <c r="AU104" s="25" t="s">
        <v>79</v>
      </c>
      <c r="AY104" s="25" t="s">
        <v>195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5" t="s">
        <v>77</v>
      </c>
      <c r="BK104" s="217">
        <f>ROUND(I104*H104,2)</f>
        <v>0</v>
      </c>
      <c r="BL104" s="25" t="s">
        <v>301</v>
      </c>
      <c r="BM104" s="25" t="s">
        <v>2745</v>
      </c>
    </row>
    <row r="105" spans="2:47" s="1" customFormat="1" ht="13.5">
      <c r="B105" s="42"/>
      <c r="C105" s="64"/>
      <c r="D105" s="245" t="s">
        <v>205</v>
      </c>
      <c r="E105" s="64"/>
      <c r="F105" s="255" t="s">
        <v>2746</v>
      </c>
      <c r="G105" s="64"/>
      <c r="H105" s="64"/>
      <c r="I105" s="174"/>
      <c r="J105" s="64"/>
      <c r="K105" s="64"/>
      <c r="L105" s="62"/>
      <c r="M105" s="220"/>
      <c r="N105" s="43"/>
      <c r="O105" s="43"/>
      <c r="P105" s="43"/>
      <c r="Q105" s="43"/>
      <c r="R105" s="43"/>
      <c r="S105" s="43"/>
      <c r="T105" s="79"/>
      <c r="AT105" s="25" t="s">
        <v>205</v>
      </c>
      <c r="AU105" s="25" t="s">
        <v>79</v>
      </c>
    </row>
    <row r="106" spans="2:65" s="1" customFormat="1" ht="22.5" customHeight="1">
      <c r="B106" s="42"/>
      <c r="C106" s="206" t="s">
        <v>648</v>
      </c>
      <c r="D106" s="206" t="s">
        <v>198</v>
      </c>
      <c r="E106" s="207" t="s">
        <v>2747</v>
      </c>
      <c r="F106" s="208" t="s">
        <v>2748</v>
      </c>
      <c r="G106" s="209" t="s">
        <v>351</v>
      </c>
      <c r="H106" s="210">
        <v>30</v>
      </c>
      <c r="I106" s="211"/>
      <c r="J106" s="212">
        <f>ROUND(I106*H106,2)</f>
        <v>0</v>
      </c>
      <c r="K106" s="208" t="s">
        <v>202</v>
      </c>
      <c r="L106" s="62"/>
      <c r="M106" s="213" t="s">
        <v>21</v>
      </c>
      <c r="N106" s="214" t="s">
        <v>41</v>
      </c>
      <c r="O106" s="43"/>
      <c r="P106" s="215">
        <f>O106*H106</f>
        <v>0</v>
      </c>
      <c r="Q106" s="215">
        <v>0.00056</v>
      </c>
      <c r="R106" s="215">
        <f>Q106*H106</f>
        <v>0.0168</v>
      </c>
      <c r="S106" s="215">
        <v>0</v>
      </c>
      <c r="T106" s="216">
        <f>S106*H106</f>
        <v>0</v>
      </c>
      <c r="AR106" s="25" t="s">
        <v>301</v>
      </c>
      <c r="AT106" s="25" t="s">
        <v>198</v>
      </c>
      <c r="AU106" s="25" t="s">
        <v>79</v>
      </c>
      <c r="AY106" s="25" t="s">
        <v>195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77</v>
      </c>
      <c r="BK106" s="217">
        <f>ROUND(I106*H106,2)</f>
        <v>0</v>
      </c>
      <c r="BL106" s="25" t="s">
        <v>301</v>
      </c>
      <c r="BM106" s="25" t="s">
        <v>2749</v>
      </c>
    </row>
    <row r="107" spans="2:47" s="1" customFormat="1" ht="13.5">
      <c r="B107" s="42"/>
      <c r="C107" s="64"/>
      <c r="D107" s="245" t="s">
        <v>205</v>
      </c>
      <c r="E107" s="64"/>
      <c r="F107" s="255" t="s">
        <v>2750</v>
      </c>
      <c r="G107" s="64"/>
      <c r="H107" s="64"/>
      <c r="I107" s="174"/>
      <c r="J107" s="64"/>
      <c r="K107" s="64"/>
      <c r="L107" s="62"/>
      <c r="M107" s="220"/>
      <c r="N107" s="43"/>
      <c r="O107" s="43"/>
      <c r="P107" s="43"/>
      <c r="Q107" s="43"/>
      <c r="R107" s="43"/>
      <c r="S107" s="43"/>
      <c r="T107" s="79"/>
      <c r="AT107" s="25" t="s">
        <v>205</v>
      </c>
      <c r="AU107" s="25" t="s">
        <v>79</v>
      </c>
    </row>
    <row r="108" spans="2:65" s="1" customFormat="1" ht="22.5" customHeight="1">
      <c r="B108" s="42"/>
      <c r="C108" s="206" t="s">
        <v>261</v>
      </c>
      <c r="D108" s="206" t="s">
        <v>198</v>
      </c>
      <c r="E108" s="207" t="s">
        <v>2751</v>
      </c>
      <c r="F108" s="208" t="s">
        <v>2752</v>
      </c>
      <c r="G108" s="209" t="s">
        <v>351</v>
      </c>
      <c r="H108" s="210">
        <v>42</v>
      </c>
      <c r="I108" s="211"/>
      <c r="J108" s="212">
        <f>ROUND(I108*H108,2)</f>
        <v>0</v>
      </c>
      <c r="K108" s="208" t="s">
        <v>202</v>
      </c>
      <c r="L108" s="62"/>
      <c r="M108" s="213" t="s">
        <v>21</v>
      </c>
      <c r="N108" s="214" t="s">
        <v>41</v>
      </c>
      <c r="O108" s="43"/>
      <c r="P108" s="215">
        <f>O108*H108</f>
        <v>0</v>
      </c>
      <c r="Q108" s="215">
        <v>0.00069</v>
      </c>
      <c r="R108" s="215">
        <f>Q108*H108</f>
        <v>0.02898</v>
      </c>
      <c r="S108" s="215">
        <v>0</v>
      </c>
      <c r="T108" s="216">
        <f>S108*H108</f>
        <v>0</v>
      </c>
      <c r="AR108" s="25" t="s">
        <v>301</v>
      </c>
      <c r="AT108" s="25" t="s">
        <v>198</v>
      </c>
      <c r="AU108" s="25" t="s">
        <v>79</v>
      </c>
      <c r="AY108" s="25" t="s">
        <v>195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77</v>
      </c>
      <c r="BK108" s="217">
        <f>ROUND(I108*H108,2)</f>
        <v>0</v>
      </c>
      <c r="BL108" s="25" t="s">
        <v>301</v>
      </c>
      <c r="BM108" s="25" t="s">
        <v>2753</v>
      </c>
    </row>
    <row r="109" spans="2:47" s="1" customFormat="1" ht="13.5">
      <c r="B109" s="42"/>
      <c r="C109" s="64"/>
      <c r="D109" s="245" t="s">
        <v>205</v>
      </c>
      <c r="E109" s="64"/>
      <c r="F109" s="255" t="s">
        <v>2754</v>
      </c>
      <c r="G109" s="64"/>
      <c r="H109" s="64"/>
      <c r="I109" s="174"/>
      <c r="J109" s="64"/>
      <c r="K109" s="64"/>
      <c r="L109" s="62"/>
      <c r="M109" s="220"/>
      <c r="N109" s="43"/>
      <c r="O109" s="43"/>
      <c r="P109" s="43"/>
      <c r="Q109" s="43"/>
      <c r="R109" s="43"/>
      <c r="S109" s="43"/>
      <c r="T109" s="79"/>
      <c r="AT109" s="25" t="s">
        <v>205</v>
      </c>
      <c r="AU109" s="25" t="s">
        <v>79</v>
      </c>
    </row>
    <row r="110" spans="2:65" s="1" customFormat="1" ht="31.5" customHeight="1">
      <c r="B110" s="42"/>
      <c r="C110" s="206" t="s">
        <v>266</v>
      </c>
      <c r="D110" s="206" t="s">
        <v>198</v>
      </c>
      <c r="E110" s="207" t="s">
        <v>2755</v>
      </c>
      <c r="F110" s="208" t="s">
        <v>2756</v>
      </c>
      <c r="G110" s="209" t="s">
        <v>214</v>
      </c>
      <c r="H110" s="210">
        <v>2</v>
      </c>
      <c r="I110" s="211"/>
      <c r="J110" s="212">
        <f>ROUND(I110*H110,2)</f>
        <v>0</v>
      </c>
      <c r="K110" s="208" t="s">
        <v>202</v>
      </c>
      <c r="L110" s="62"/>
      <c r="M110" s="213" t="s">
        <v>21</v>
      </c>
      <c r="N110" s="214" t="s">
        <v>41</v>
      </c>
      <c r="O110" s="43"/>
      <c r="P110" s="215">
        <f>O110*H110</f>
        <v>0</v>
      </c>
      <c r="Q110" s="215">
        <v>3E-05</v>
      </c>
      <c r="R110" s="215">
        <f>Q110*H110</f>
        <v>6E-05</v>
      </c>
      <c r="S110" s="215">
        <v>0</v>
      </c>
      <c r="T110" s="216">
        <f>S110*H110</f>
        <v>0</v>
      </c>
      <c r="AR110" s="25" t="s">
        <v>301</v>
      </c>
      <c r="AT110" s="25" t="s">
        <v>198</v>
      </c>
      <c r="AU110" s="25" t="s">
        <v>79</v>
      </c>
      <c r="AY110" s="25" t="s">
        <v>195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5" t="s">
        <v>77</v>
      </c>
      <c r="BK110" s="217">
        <f>ROUND(I110*H110,2)</f>
        <v>0</v>
      </c>
      <c r="BL110" s="25" t="s">
        <v>301</v>
      </c>
      <c r="BM110" s="25" t="s">
        <v>2757</v>
      </c>
    </row>
    <row r="111" spans="2:47" s="1" customFormat="1" ht="13.5">
      <c r="B111" s="42"/>
      <c r="C111" s="64"/>
      <c r="D111" s="245" t="s">
        <v>205</v>
      </c>
      <c r="E111" s="64"/>
      <c r="F111" s="255" t="s">
        <v>2758</v>
      </c>
      <c r="G111" s="64"/>
      <c r="H111" s="64"/>
      <c r="I111" s="174"/>
      <c r="J111" s="64"/>
      <c r="K111" s="64"/>
      <c r="L111" s="62"/>
      <c r="M111" s="220"/>
      <c r="N111" s="43"/>
      <c r="O111" s="43"/>
      <c r="P111" s="43"/>
      <c r="Q111" s="43"/>
      <c r="R111" s="43"/>
      <c r="S111" s="43"/>
      <c r="T111" s="79"/>
      <c r="AT111" s="25" t="s">
        <v>205</v>
      </c>
      <c r="AU111" s="25" t="s">
        <v>79</v>
      </c>
    </row>
    <row r="112" spans="2:65" s="1" customFormat="1" ht="22.5" customHeight="1">
      <c r="B112" s="42"/>
      <c r="C112" s="206" t="s">
        <v>274</v>
      </c>
      <c r="D112" s="206" t="s">
        <v>198</v>
      </c>
      <c r="E112" s="207" t="s">
        <v>2759</v>
      </c>
      <c r="F112" s="208" t="s">
        <v>2760</v>
      </c>
      <c r="G112" s="209" t="s">
        <v>351</v>
      </c>
      <c r="H112" s="210">
        <v>132</v>
      </c>
      <c r="I112" s="211"/>
      <c r="J112" s="212">
        <f>ROUND(I112*H112,2)</f>
        <v>0</v>
      </c>
      <c r="K112" s="208" t="s">
        <v>202</v>
      </c>
      <c r="L112" s="62"/>
      <c r="M112" s="213" t="s">
        <v>21</v>
      </c>
      <c r="N112" s="214" t="s">
        <v>41</v>
      </c>
      <c r="O112" s="43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301</v>
      </c>
      <c r="AT112" s="25" t="s">
        <v>198</v>
      </c>
      <c r="AU112" s="25" t="s">
        <v>79</v>
      </c>
      <c r="AY112" s="25" t="s">
        <v>195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77</v>
      </c>
      <c r="BK112" s="217">
        <f>ROUND(I112*H112,2)</f>
        <v>0</v>
      </c>
      <c r="BL112" s="25" t="s">
        <v>301</v>
      </c>
      <c r="BM112" s="25" t="s">
        <v>2761</v>
      </c>
    </row>
    <row r="113" spans="2:47" s="1" customFormat="1" ht="13.5">
      <c r="B113" s="42"/>
      <c r="C113" s="64"/>
      <c r="D113" s="218" t="s">
        <v>205</v>
      </c>
      <c r="E113" s="64"/>
      <c r="F113" s="219" t="s">
        <v>2762</v>
      </c>
      <c r="G113" s="64"/>
      <c r="H113" s="64"/>
      <c r="I113" s="174"/>
      <c r="J113" s="64"/>
      <c r="K113" s="64"/>
      <c r="L113" s="62"/>
      <c r="M113" s="220"/>
      <c r="N113" s="43"/>
      <c r="O113" s="43"/>
      <c r="P113" s="43"/>
      <c r="Q113" s="43"/>
      <c r="R113" s="43"/>
      <c r="S113" s="43"/>
      <c r="T113" s="79"/>
      <c r="AT113" s="25" t="s">
        <v>205</v>
      </c>
      <c r="AU113" s="25" t="s">
        <v>79</v>
      </c>
    </row>
    <row r="114" spans="2:51" s="13" customFormat="1" ht="13.5">
      <c r="B114" s="232"/>
      <c r="C114" s="233"/>
      <c r="D114" s="245" t="s">
        <v>207</v>
      </c>
      <c r="E114" s="256" t="s">
        <v>21</v>
      </c>
      <c r="F114" s="257" t="s">
        <v>2763</v>
      </c>
      <c r="G114" s="233"/>
      <c r="H114" s="258">
        <v>132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207</v>
      </c>
      <c r="AU114" s="242" t="s">
        <v>79</v>
      </c>
      <c r="AV114" s="13" t="s">
        <v>79</v>
      </c>
      <c r="AW114" s="13" t="s">
        <v>33</v>
      </c>
      <c r="AX114" s="13" t="s">
        <v>77</v>
      </c>
      <c r="AY114" s="242" t="s">
        <v>195</v>
      </c>
    </row>
    <row r="115" spans="2:65" s="1" customFormat="1" ht="22.5" customHeight="1">
      <c r="B115" s="42"/>
      <c r="C115" s="206" t="s">
        <v>306</v>
      </c>
      <c r="D115" s="206" t="s">
        <v>198</v>
      </c>
      <c r="E115" s="207" t="s">
        <v>2764</v>
      </c>
      <c r="F115" s="208" t="s">
        <v>2765</v>
      </c>
      <c r="G115" s="209" t="s">
        <v>2766</v>
      </c>
      <c r="H115" s="210">
        <v>24</v>
      </c>
      <c r="I115" s="211"/>
      <c r="J115" s="212">
        <f>ROUND(I115*H115,2)</f>
        <v>0</v>
      </c>
      <c r="K115" s="208" t="s">
        <v>2767</v>
      </c>
      <c r="L115" s="62"/>
      <c r="M115" s="213" t="s">
        <v>21</v>
      </c>
      <c r="N115" s="214" t="s">
        <v>41</v>
      </c>
      <c r="O115" s="43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301</v>
      </c>
      <c r="AT115" s="25" t="s">
        <v>198</v>
      </c>
      <c r="AU115" s="25" t="s">
        <v>79</v>
      </c>
      <c r="AY115" s="25" t="s">
        <v>195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77</v>
      </c>
      <c r="BK115" s="217">
        <f>ROUND(I115*H115,2)</f>
        <v>0</v>
      </c>
      <c r="BL115" s="25" t="s">
        <v>301</v>
      </c>
      <c r="BM115" s="25" t="s">
        <v>2768</v>
      </c>
    </row>
    <row r="116" spans="2:47" s="1" customFormat="1" ht="13.5">
      <c r="B116" s="42"/>
      <c r="C116" s="64"/>
      <c r="D116" s="245" t="s">
        <v>205</v>
      </c>
      <c r="E116" s="64"/>
      <c r="F116" s="255" t="s">
        <v>2765</v>
      </c>
      <c r="G116" s="64"/>
      <c r="H116" s="64"/>
      <c r="I116" s="174"/>
      <c r="J116" s="64"/>
      <c r="K116" s="64"/>
      <c r="L116" s="62"/>
      <c r="M116" s="220"/>
      <c r="N116" s="43"/>
      <c r="O116" s="43"/>
      <c r="P116" s="43"/>
      <c r="Q116" s="43"/>
      <c r="R116" s="43"/>
      <c r="S116" s="43"/>
      <c r="T116" s="79"/>
      <c r="AT116" s="25" t="s">
        <v>205</v>
      </c>
      <c r="AU116" s="25" t="s">
        <v>79</v>
      </c>
    </row>
    <row r="117" spans="2:65" s="1" customFormat="1" ht="22.5" customHeight="1">
      <c r="B117" s="42"/>
      <c r="C117" s="206" t="s">
        <v>313</v>
      </c>
      <c r="D117" s="206" t="s">
        <v>198</v>
      </c>
      <c r="E117" s="207" t="s">
        <v>2769</v>
      </c>
      <c r="F117" s="208" t="s">
        <v>2770</v>
      </c>
      <c r="G117" s="209" t="s">
        <v>2766</v>
      </c>
      <c r="H117" s="210">
        <v>8</v>
      </c>
      <c r="I117" s="211"/>
      <c r="J117" s="212">
        <f>ROUND(I117*H117,2)</f>
        <v>0</v>
      </c>
      <c r="K117" s="208" t="s">
        <v>2767</v>
      </c>
      <c r="L117" s="62"/>
      <c r="M117" s="213" t="s">
        <v>21</v>
      </c>
      <c r="N117" s="214" t="s">
        <v>41</v>
      </c>
      <c r="O117" s="43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301</v>
      </c>
      <c r="AT117" s="25" t="s">
        <v>198</v>
      </c>
      <c r="AU117" s="25" t="s">
        <v>79</v>
      </c>
      <c r="AY117" s="25" t="s">
        <v>195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77</v>
      </c>
      <c r="BK117" s="217">
        <f>ROUND(I117*H117,2)</f>
        <v>0</v>
      </c>
      <c r="BL117" s="25" t="s">
        <v>301</v>
      </c>
      <c r="BM117" s="25" t="s">
        <v>2771</v>
      </c>
    </row>
    <row r="118" spans="2:47" s="1" customFormat="1" ht="13.5">
      <c r="B118" s="42"/>
      <c r="C118" s="64"/>
      <c r="D118" s="245" t="s">
        <v>205</v>
      </c>
      <c r="E118" s="64"/>
      <c r="F118" s="255" t="s">
        <v>2770</v>
      </c>
      <c r="G118" s="64"/>
      <c r="H118" s="64"/>
      <c r="I118" s="174"/>
      <c r="J118" s="64"/>
      <c r="K118" s="64"/>
      <c r="L118" s="62"/>
      <c r="M118" s="220"/>
      <c r="N118" s="43"/>
      <c r="O118" s="43"/>
      <c r="P118" s="43"/>
      <c r="Q118" s="43"/>
      <c r="R118" s="43"/>
      <c r="S118" s="43"/>
      <c r="T118" s="79"/>
      <c r="AT118" s="25" t="s">
        <v>205</v>
      </c>
      <c r="AU118" s="25" t="s">
        <v>79</v>
      </c>
    </row>
    <row r="119" spans="2:65" s="1" customFormat="1" ht="31.5" customHeight="1">
      <c r="B119" s="42"/>
      <c r="C119" s="206" t="s">
        <v>324</v>
      </c>
      <c r="D119" s="206" t="s">
        <v>198</v>
      </c>
      <c r="E119" s="207" t="s">
        <v>2772</v>
      </c>
      <c r="F119" s="208" t="s">
        <v>2773</v>
      </c>
      <c r="G119" s="209" t="s">
        <v>223</v>
      </c>
      <c r="H119" s="210">
        <v>0.073</v>
      </c>
      <c r="I119" s="211"/>
      <c r="J119" s="212">
        <f>ROUND(I119*H119,2)</f>
        <v>0</v>
      </c>
      <c r="K119" s="208" t="s">
        <v>202</v>
      </c>
      <c r="L119" s="62"/>
      <c r="M119" s="213" t="s">
        <v>21</v>
      </c>
      <c r="N119" s="214" t="s">
        <v>41</v>
      </c>
      <c r="O119" s="43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AR119" s="25" t="s">
        <v>301</v>
      </c>
      <c r="AT119" s="25" t="s">
        <v>198</v>
      </c>
      <c r="AU119" s="25" t="s">
        <v>79</v>
      </c>
      <c r="AY119" s="25" t="s">
        <v>195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77</v>
      </c>
      <c r="BK119" s="217">
        <f>ROUND(I119*H119,2)</f>
        <v>0</v>
      </c>
      <c r="BL119" s="25" t="s">
        <v>301</v>
      </c>
      <c r="BM119" s="25" t="s">
        <v>2774</v>
      </c>
    </row>
    <row r="120" spans="2:47" s="1" customFormat="1" ht="27">
      <c r="B120" s="42"/>
      <c r="C120" s="64"/>
      <c r="D120" s="245" t="s">
        <v>205</v>
      </c>
      <c r="E120" s="64"/>
      <c r="F120" s="255" t="s">
        <v>2775</v>
      </c>
      <c r="G120" s="64"/>
      <c r="H120" s="64"/>
      <c r="I120" s="174"/>
      <c r="J120" s="64"/>
      <c r="K120" s="64"/>
      <c r="L120" s="62"/>
      <c r="M120" s="220"/>
      <c r="N120" s="43"/>
      <c r="O120" s="43"/>
      <c r="P120" s="43"/>
      <c r="Q120" s="43"/>
      <c r="R120" s="43"/>
      <c r="S120" s="43"/>
      <c r="T120" s="79"/>
      <c r="AT120" s="25" t="s">
        <v>205</v>
      </c>
      <c r="AU120" s="25" t="s">
        <v>79</v>
      </c>
    </row>
    <row r="121" spans="2:65" s="1" customFormat="1" ht="22.5" customHeight="1">
      <c r="B121" s="42"/>
      <c r="C121" s="206" t="s">
        <v>330</v>
      </c>
      <c r="D121" s="206" t="s">
        <v>198</v>
      </c>
      <c r="E121" s="207" t="s">
        <v>2776</v>
      </c>
      <c r="F121" s="208" t="s">
        <v>2777</v>
      </c>
      <c r="G121" s="209" t="s">
        <v>223</v>
      </c>
      <c r="H121" s="210">
        <v>0.073</v>
      </c>
      <c r="I121" s="211"/>
      <c r="J121" s="212">
        <f>ROUND(I121*H121,2)</f>
        <v>0</v>
      </c>
      <c r="K121" s="208" t="s">
        <v>202</v>
      </c>
      <c r="L121" s="62"/>
      <c r="M121" s="213" t="s">
        <v>21</v>
      </c>
      <c r="N121" s="214" t="s">
        <v>41</v>
      </c>
      <c r="O121" s="43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301</v>
      </c>
      <c r="AT121" s="25" t="s">
        <v>198</v>
      </c>
      <c r="AU121" s="25" t="s">
        <v>79</v>
      </c>
      <c r="AY121" s="25" t="s">
        <v>195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77</v>
      </c>
      <c r="BK121" s="217">
        <f>ROUND(I121*H121,2)</f>
        <v>0</v>
      </c>
      <c r="BL121" s="25" t="s">
        <v>301</v>
      </c>
      <c r="BM121" s="25" t="s">
        <v>2778</v>
      </c>
    </row>
    <row r="122" spans="2:47" s="1" customFormat="1" ht="13.5">
      <c r="B122" s="42"/>
      <c r="C122" s="64"/>
      <c r="D122" s="218" t="s">
        <v>205</v>
      </c>
      <c r="E122" s="64"/>
      <c r="F122" s="219" t="s">
        <v>2777</v>
      </c>
      <c r="G122" s="64"/>
      <c r="H122" s="64"/>
      <c r="I122" s="174"/>
      <c r="J122" s="64"/>
      <c r="K122" s="64"/>
      <c r="L122" s="62"/>
      <c r="M122" s="220"/>
      <c r="N122" s="43"/>
      <c r="O122" s="43"/>
      <c r="P122" s="43"/>
      <c r="Q122" s="43"/>
      <c r="R122" s="43"/>
      <c r="S122" s="43"/>
      <c r="T122" s="79"/>
      <c r="AT122" s="25" t="s">
        <v>205</v>
      </c>
      <c r="AU122" s="25" t="s">
        <v>79</v>
      </c>
    </row>
    <row r="123" spans="2:63" s="11" customFormat="1" ht="29.85" customHeight="1">
      <c r="B123" s="189"/>
      <c r="C123" s="190"/>
      <c r="D123" s="203" t="s">
        <v>69</v>
      </c>
      <c r="E123" s="204" t="s">
        <v>2779</v>
      </c>
      <c r="F123" s="204" t="s">
        <v>2780</v>
      </c>
      <c r="G123" s="190"/>
      <c r="H123" s="190"/>
      <c r="I123" s="193"/>
      <c r="J123" s="205">
        <f>BK123</f>
        <v>0</v>
      </c>
      <c r="K123" s="190"/>
      <c r="L123" s="195"/>
      <c r="M123" s="196"/>
      <c r="N123" s="197"/>
      <c r="O123" s="197"/>
      <c r="P123" s="198">
        <f>SUM(P124:P143)</f>
        <v>0</v>
      </c>
      <c r="Q123" s="197"/>
      <c r="R123" s="198">
        <f>SUM(R124:R143)</f>
        <v>0.009970000000000001</v>
      </c>
      <c r="S123" s="197"/>
      <c r="T123" s="199">
        <f>SUM(T124:T143)</f>
        <v>0</v>
      </c>
      <c r="AR123" s="200" t="s">
        <v>79</v>
      </c>
      <c r="AT123" s="201" t="s">
        <v>69</v>
      </c>
      <c r="AU123" s="201" t="s">
        <v>77</v>
      </c>
      <c r="AY123" s="200" t="s">
        <v>195</v>
      </c>
      <c r="BK123" s="202">
        <f>SUM(BK124:BK143)</f>
        <v>0</v>
      </c>
    </row>
    <row r="124" spans="2:65" s="1" customFormat="1" ht="22.5" customHeight="1">
      <c r="B124" s="42"/>
      <c r="C124" s="206" t="s">
        <v>9</v>
      </c>
      <c r="D124" s="206" t="s">
        <v>198</v>
      </c>
      <c r="E124" s="207" t="s">
        <v>2781</v>
      </c>
      <c r="F124" s="208" t="s">
        <v>2782</v>
      </c>
      <c r="G124" s="209" t="s">
        <v>214</v>
      </c>
      <c r="H124" s="210">
        <v>3</v>
      </c>
      <c r="I124" s="211"/>
      <c r="J124" s="212">
        <f>ROUND(I124*H124,2)</f>
        <v>0</v>
      </c>
      <c r="K124" s="208" t="s">
        <v>202</v>
      </c>
      <c r="L124" s="62"/>
      <c r="M124" s="213" t="s">
        <v>21</v>
      </c>
      <c r="N124" s="214" t="s">
        <v>41</v>
      </c>
      <c r="O124" s="43"/>
      <c r="P124" s="215">
        <f>O124*H124</f>
        <v>0</v>
      </c>
      <c r="Q124" s="215">
        <v>0.00024</v>
      </c>
      <c r="R124" s="215">
        <f>Q124*H124</f>
        <v>0.00072</v>
      </c>
      <c r="S124" s="215">
        <v>0</v>
      </c>
      <c r="T124" s="216">
        <f>S124*H124</f>
        <v>0</v>
      </c>
      <c r="AR124" s="25" t="s">
        <v>301</v>
      </c>
      <c r="AT124" s="25" t="s">
        <v>198</v>
      </c>
      <c r="AU124" s="25" t="s">
        <v>79</v>
      </c>
      <c r="AY124" s="25" t="s">
        <v>195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77</v>
      </c>
      <c r="BK124" s="217">
        <f>ROUND(I124*H124,2)</f>
        <v>0</v>
      </c>
      <c r="BL124" s="25" t="s">
        <v>301</v>
      </c>
      <c r="BM124" s="25" t="s">
        <v>2783</v>
      </c>
    </row>
    <row r="125" spans="2:47" s="1" customFormat="1" ht="13.5">
      <c r="B125" s="42"/>
      <c r="C125" s="64"/>
      <c r="D125" s="245" t="s">
        <v>205</v>
      </c>
      <c r="E125" s="64"/>
      <c r="F125" s="255" t="s">
        <v>2782</v>
      </c>
      <c r="G125" s="64"/>
      <c r="H125" s="64"/>
      <c r="I125" s="174"/>
      <c r="J125" s="64"/>
      <c r="K125" s="64"/>
      <c r="L125" s="62"/>
      <c r="M125" s="220"/>
      <c r="N125" s="43"/>
      <c r="O125" s="43"/>
      <c r="P125" s="43"/>
      <c r="Q125" s="43"/>
      <c r="R125" s="43"/>
      <c r="S125" s="43"/>
      <c r="T125" s="79"/>
      <c r="AT125" s="25" t="s">
        <v>205</v>
      </c>
      <c r="AU125" s="25" t="s">
        <v>79</v>
      </c>
    </row>
    <row r="126" spans="2:65" s="1" customFormat="1" ht="22.5" customHeight="1">
      <c r="B126" s="42"/>
      <c r="C126" s="206" t="s">
        <v>634</v>
      </c>
      <c r="D126" s="206" t="s">
        <v>198</v>
      </c>
      <c r="E126" s="207" t="s">
        <v>2784</v>
      </c>
      <c r="F126" s="208" t="s">
        <v>2785</v>
      </c>
      <c r="G126" s="209" t="s">
        <v>214</v>
      </c>
      <c r="H126" s="210">
        <v>1</v>
      </c>
      <c r="I126" s="211"/>
      <c r="J126" s="212">
        <f>ROUND(I126*H126,2)</f>
        <v>0</v>
      </c>
      <c r="K126" s="208" t="s">
        <v>202</v>
      </c>
      <c r="L126" s="62"/>
      <c r="M126" s="213" t="s">
        <v>21</v>
      </c>
      <c r="N126" s="214" t="s">
        <v>41</v>
      </c>
      <c r="O126" s="43"/>
      <c r="P126" s="215">
        <f>O126*H126</f>
        <v>0</v>
      </c>
      <c r="Q126" s="215">
        <v>0.00018</v>
      </c>
      <c r="R126" s="215">
        <f>Q126*H126</f>
        <v>0.00018</v>
      </c>
      <c r="S126" s="215">
        <v>0</v>
      </c>
      <c r="T126" s="216">
        <f>S126*H126</f>
        <v>0</v>
      </c>
      <c r="AR126" s="25" t="s">
        <v>301</v>
      </c>
      <c r="AT126" s="25" t="s">
        <v>198</v>
      </c>
      <c r="AU126" s="25" t="s">
        <v>79</v>
      </c>
      <c r="AY126" s="25" t="s">
        <v>195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25" t="s">
        <v>77</v>
      </c>
      <c r="BK126" s="217">
        <f>ROUND(I126*H126,2)</f>
        <v>0</v>
      </c>
      <c r="BL126" s="25" t="s">
        <v>301</v>
      </c>
      <c r="BM126" s="25" t="s">
        <v>2786</v>
      </c>
    </row>
    <row r="127" spans="2:47" s="1" customFormat="1" ht="13.5">
      <c r="B127" s="42"/>
      <c r="C127" s="64"/>
      <c r="D127" s="245" t="s">
        <v>205</v>
      </c>
      <c r="E127" s="64"/>
      <c r="F127" s="255" t="s">
        <v>2787</v>
      </c>
      <c r="G127" s="64"/>
      <c r="H127" s="64"/>
      <c r="I127" s="174"/>
      <c r="J127" s="64"/>
      <c r="K127" s="64"/>
      <c r="L127" s="62"/>
      <c r="M127" s="220"/>
      <c r="N127" s="43"/>
      <c r="O127" s="43"/>
      <c r="P127" s="43"/>
      <c r="Q127" s="43"/>
      <c r="R127" s="43"/>
      <c r="S127" s="43"/>
      <c r="T127" s="79"/>
      <c r="AT127" s="25" t="s">
        <v>205</v>
      </c>
      <c r="AU127" s="25" t="s">
        <v>79</v>
      </c>
    </row>
    <row r="128" spans="2:65" s="1" customFormat="1" ht="22.5" customHeight="1">
      <c r="B128" s="42"/>
      <c r="C128" s="206" t="s">
        <v>342</v>
      </c>
      <c r="D128" s="206" t="s">
        <v>198</v>
      </c>
      <c r="E128" s="207" t="s">
        <v>2788</v>
      </c>
      <c r="F128" s="208" t="s">
        <v>2789</v>
      </c>
      <c r="G128" s="209" t="s">
        <v>214</v>
      </c>
      <c r="H128" s="210">
        <v>2</v>
      </c>
      <c r="I128" s="211"/>
      <c r="J128" s="212">
        <f>ROUND(I128*H128,2)</f>
        <v>0</v>
      </c>
      <c r="K128" s="208" t="s">
        <v>202</v>
      </c>
      <c r="L128" s="62"/>
      <c r="M128" s="213" t="s">
        <v>21</v>
      </c>
      <c r="N128" s="214" t="s">
        <v>41</v>
      </c>
      <c r="O128" s="43"/>
      <c r="P128" s="215">
        <f>O128*H128</f>
        <v>0</v>
      </c>
      <c r="Q128" s="215">
        <v>0.00022</v>
      </c>
      <c r="R128" s="215">
        <f>Q128*H128</f>
        <v>0.00044</v>
      </c>
      <c r="S128" s="215">
        <v>0</v>
      </c>
      <c r="T128" s="216">
        <f>S128*H128</f>
        <v>0</v>
      </c>
      <c r="AR128" s="25" t="s">
        <v>301</v>
      </c>
      <c r="AT128" s="25" t="s">
        <v>198</v>
      </c>
      <c r="AU128" s="25" t="s">
        <v>79</v>
      </c>
      <c r="AY128" s="25" t="s">
        <v>195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77</v>
      </c>
      <c r="BK128" s="217">
        <f>ROUND(I128*H128,2)</f>
        <v>0</v>
      </c>
      <c r="BL128" s="25" t="s">
        <v>301</v>
      </c>
      <c r="BM128" s="25" t="s">
        <v>2790</v>
      </c>
    </row>
    <row r="129" spans="2:47" s="1" customFormat="1" ht="13.5">
      <c r="B129" s="42"/>
      <c r="C129" s="64"/>
      <c r="D129" s="245" t="s">
        <v>205</v>
      </c>
      <c r="E129" s="64"/>
      <c r="F129" s="255" t="s">
        <v>2789</v>
      </c>
      <c r="G129" s="64"/>
      <c r="H129" s="64"/>
      <c r="I129" s="174"/>
      <c r="J129" s="64"/>
      <c r="K129" s="64"/>
      <c r="L129" s="62"/>
      <c r="M129" s="220"/>
      <c r="N129" s="43"/>
      <c r="O129" s="43"/>
      <c r="P129" s="43"/>
      <c r="Q129" s="43"/>
      <c r="R129" s="43"/>
      <c r="S129" s="43"/>
      <c r="T129" s="79"/>
      <c r="AT129" s="25" t="s">
        <v>205</v>
      </c>
      <c r="AU129" s="25" t="s">
        <v>79</v>
      </c>
    </row>
    <row r="130" spans="2:65" s="1" customFormat="1" ht="31.5" customHeight="1">
      <c r="B130" s="42"/>
      <c r="C130" s="206" t="s">
        <v>355</v>
      </c>
      <c r="D130" s="206" t="s">
        <v>198</v>
      </c>
      <c r="E130" s="207" t="s">
        <v>2791</v>
      </c>
      <c r="F130" s="208" t="s">
        <v>2792</v>
      </c>
      <c r="G130" s="209" t="s">
        <v>214</v>
      </c>
      <c r="H130" s="210">
        <v>1</v>
      </c>
      <c r="I130" s="211"/>
      <c r="J130" s="212">
        <f>ROUND(I130*H130,2)</f>
        <v>0</v>
      </c>
      <c r="K130" s="208" t="s">
        <v>202</v>
      </c>
      <c r="L130" s="62"/>
      <c r="M130" s="213" t="s">
        <v>21</v>
      </c>
      <c r="N130" s="214" t="s">
        <v>41</v>
      </c>
      <c r="O130" s="43"/>
      <c r="P130" s="215">
        <f>O130*H130</f>
        <v>0</v>
      </c>
      <c r="Q130" s="215">
        <v>0.00035</v>
      </c>
      <c r="R130" s="215">
        <f>Q130*H130</f>
        <v>0.00035</v>
      </c>
      <c r="S130" s="215">
        <v>0</v>
      </c>
      <c r="T130" s="216">
        <f>S130*H130</f>
        <v>0</v>
      </c>
      <c r="AR130" s="25" t="s">
        <v>301</v>
      </c>
      <c r="AT130" s="25" t="s">
        <v>198</v>
      </c>
      <c r="AU130" s="25" t="s">
        <v>79</v>
      </c>
      <c r="AY130" s="25" t="s">
        <v>195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77</v>
      </c>
      <c r="BK130" s="217">
        <f>ROUND(I130*H130,2)</f>
        <v>0</v>
      </c>
      <c r="BL130" s="25" t="s">
        <v>301</v>
      </c>
      <c r="BM130" s="25" t="s">
        <v>2793</v>
      </c>
    </row>
    <row r="131" spans="2:47" s="1" customFormat="1" ht="13.5">
      <c r="B131" s="42"/>
      <c r="C131" s="64"/>
      <c r="D131" s="245" t="s">
        <v>205</v>
      </c>
      <c r="E131" s="64"/>
      <c r="F131" s="255" t="s">
        <v>2794</v>
      </c>
      <c r="G131" s="64"/>
      <c r="H131" s="64"/>
      <c r="I131" s="174"/>
      <c r="J131" s="64"/>
      <c r="K131" s="64"/>
      <c r="L131" s="62"/>
      <c r="M131" s="220"/>
      <c r="N131" s="43"/>
      <c r="O131" s="43"/>
      <c r="P131" s="43"/>
      <c r="Q131" s="43"/>
      <c r="R131" s="43"/>
      <c r="S131" s="43"/>
      <c r="T131" s="79"/>
      <c r="AT131" s="25" t="s">
        <v>205</v>
      </c>
      <c r="AU131" s="25" t="s">
        <v>79</v>
      </c>
    </row>
    <row r="132" spans="2:65" s="1" customFormat="1" ht="22.5" customHeight="1">
      <c r="B132" s="42"/>
      <c r="C132" s="260" t="s">
        <v>364</v>
      </c>
      <c r="D132" s="260" t="s">
        <v>233</v>
      </c>
      <c r="E132" s="261" t="s">
        <v>2795</v>
      </c>
      <c r="F132" s="262" t="s">
        <v>2796</v>
      </c>
      <c r="G132" s="263" t="s">
        <v>214</v>
      </c>
      <c r="H132" s="264">
        <v>8</v>
      </c>
      <c r="I132" s="265"/>
      <c r="J132" s="266">
        <f>ROUND(I132*H132,2)</f>
        <v>0</v>
      </c>
      <c r="K132" s="262" t="s">
        <v>2767</v>
      </c>
      <c r="L132" s="267"/>
      <c r="M132" s="268" t="s">
        <v>21</v>
      </c>
      <c r="N132" s="269" t="s">
        <v>41</v>
      </c>
      <c r="O132" s="43"/>
      <c r="P132" s="215">
        <f>O132*H132</f>
        <v>0</v>
      </c>
      <c r="Q132" s="215">
        <v>0.00023</v>
      </c>
      <c r="R132" s="215">
        <f>Q132*H132</f>
        <v>0.00184</v>
      </c>
      <c r="S132" s="215">
        <v>0</v>
      </c>
      <c r="T132" s="216">
        <f>S132*H132</f>
        <v>0</v>
      </c>
      <c r="AR132" s="25" t="s">
        <v>403</v>
      </c>
      <c r="AT132" s="25" t="s">
        <v>233</v>
      </c>
      <c r="AU132" s="25" t="s">
        <v>79</v>
      </c>
      <c r="AY132" s="25" t="s">
        <v>195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25" t="s">
        <v>77</v>
      </c>
      <c r="BK132" s="217">
        <f>ROUND(I132*H132,2)</f>
        <v>0</v>
      </c>
      <c r="BL132" s="25" t="s">
        <v>301</v>
      </c>
      <c r="BM132" s="25" t="s">
        <v>2797</v>
      </c>
    </row>
    <row r="133" spans="2:47" s="1" customFormat="1" ht="13.5">
      <c r="B133" s="42"/>
      <c r="C133" s="64"/>
      <c r="D133" s="245" t="s">
        <v>205</v>
      </c>
      <c r="E133" s="64"/>
      <c r="F133" s="255" t="s">
        <v>2796</v>
      </c>
      <c r="G133" s="64"/>
      <c r="H133" s="64"/>
      <c r="I133" s="174"/>
      <c r="J133" s="64"/>
      <c r="K133" s="64"/>
      <c r="L133" s="62"/>
      <c r="M133" s="220"/>
      <c r="N133" s="43"/>
      <c r="O133" s="43"/>
      <c r="P133" s="43"/>
      <c r="Q133" s="43"/>
      <c r="R133" s="43"/>
      <c r="S133" s="43"/>
      <c r="T133" s="79"/>
      <c r="AT133" s="25" t="s">
        <v>205</v>
      </c>
      <c r="AU133" s="25" t="s">
        <v>79</v>
      </c>
    </row>
    <row r="134" spans="2:65" s="1" customFormat="1" ht="22.5" customHeight="1">
      <c r="B134" s="42"/>
      <c r="C134" s="260" t="s">
        <v>369</v>
      </c>
      <c r="D134" s="260" t="s">
        <v>233</v>
      </c>
      <c r="E134" s="261" t="s">
        <v>2798</v>
      </c>
      <c r="F134" s="262" t="s">
        <v>2799</v>
      </c>
      <c r="G134" s="263" t="s">
        <v>214</v>
      </c>
      <c r="H134" s="264">
        <v>18</v>
      </c>
      <c r="I134" s="265"/>
      <c r="J134" s="266">
        <f>ROUND(I134*H134,2)</f>
        <v>0</v>
      </c>
      <c r="K134" s="262" t="s">
        <v>2767</v>
      </c>
      <c r="L134" s="267"/>
      <c r="M134" s="268" t="s">
        <v>21</v>
      </c>
      <c r="N134" s="269" t="s">
        <v>41</v>
      </c>
      <c r="O134" s="43"/>
      <c r="P134" s="215">
        <f>O134*H134</f>
        <v>0</v>
      </c>
      <c r="Q134" s="215">
        <v>0.00023</v>
      </c>
      <c r="R134" s="215">
        <f>Q134*H134</f>
        <v>0.0041400000000000005</v>
      </c>
      <c r="S134" s="215">
        <v>0</v>
      </c>
      <c r="T134" s="216">
        <f>S134*H134</f>
        <v>0</v>
      </c>
      <c r="AR134" s="25" t="s">
        <v>403</v>
      </c>
      <c r="AT134" s="25" t="s">
        <v>233</v>
      </c>
      <c r="AU134" s="25" t="s">
        <v>79</v>
      </c>
      <c r="AY134" s="25" t="s">
        <v>195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77</v>
      </c>
      <c r="BK134" s="217">
        <f>ROUND(I134*H134,2)</f>
        <v>0</v>
      </c>
      <c r="BL134" s="25" t="s">
        <v>301</v>
      </c>
      <c r="BM134" s="25" t="s">
        <v>2800</v>
      </c>
    </row>
    <row r="135" spans="2:47" s="1" customFormat="1" ht="13.5">
      <c r="B135" s="42"/>
      <c r="C135" s="64"/>
      <c r="D135" s="245" t="s">
        <v>205</v>
      </c>
      <c r="E135" s="64"/>
      <c r="F135" s="255" t="s">
        <v>2799</v>
      </c>
      <c r="G135" s="64"/>
      <c r="H135" s="64"/>
      <c r="I135" s="174"/>
      <c r="J135" s="64"/>
      <c r="K135" s="64"/>
      <c r="L135" s="62"/>
      <c r="M135" s="220"/>
      <c r="N135" s="43"/>
      <c r="O135" s="43"/>
      <c r="P135" s="43"/>
      <c r="Q135" s="43"/>
      <c r="R135" s="43"/>
      <c r="S135" s="43"/>
      <c r="T135" s="79"/>
      <c r="AT135" s="25" t="s">
        <v>205</v>
      </c>
      <c r="AU135" s="25" t="s">
        <v>79</v>
      </c>
    </row>
    <row r="136" spans="2:65" s="1" customFormat="1" ht="22.5" customHeight="1">
      <c r="B136" s="42"/>
      <c r="C136" s="260" t="s">
        <v>374</v>
      </c>
      <c r="D136" s="260" t="s">
        <v>233</v>
      </c>
      <c r="E136" s="261" t="s">
        <v>2801</v>
      </c>
      <c r="F136" s="262" t="s">
        <v>2802</v>
      </c>
      <c r="G136" s="263" t="s">
        <v>214</v>
      </c>
      <c r="H136" s="264">
        <v>8</v>
      </c>
      <c r="I136" s="265"/>
      <c r="J136" s="266">
        <f>ROUND(I136*H136,2)</f>
        <v>0</v>
      </c>
      <c r="K136" s="262" t="s">
        <v>2767</v>
      </c>
      <c r="L136" s="267"/>
      <c r="M136" s="268" t="s">
        <v>21</v>
      </c>
      <c r="N136" s="269" t="s">
        <v>41</v>
      </c>
      <c r="O136" s="43"/>
      <c r="P136" s="215">
        <f>O136*H136</f>
        <v>0</v>
      </c>
      <c r="Q136" s="215">
        <v>0.00023</v>
      </c>
      <c r="R136" s="215">
        <f>Q136*H136</f>
        <v>0.00184</v>
      </c>
      <c r="S136" s="215">
        <v>0</v>
      </c>
      <c r="T136" s="216">
        <f>S136*H136</f>
        <v>0</v>
      </c>
      <c r="AR136" s="25" t="s">
        <v>403</v>
      </c>
      <c r="AT136" s="25" t="s">
        <v>233</v>
      </c>
      <c r="AU136" s="25" t="s">
        <v>79</v>
      </c>
      <c r="AY136" s="25" t="s">
        <v>195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25" t="s">
        <v>77</v>
      </c>
      <c r="BK136" s="217">
        <f>ROUND(I136*H136,2)</f>
        <v>0</v>
      </c>
      <c r="BL136" s="25" t="s">
        <v>301</v>
      </c>
      <c r="BM136" s="25" t="s">
        <v>2803</v>
      </c>
    </row>
    <row r="137" spans="2:47" s="1" customFormat="1" ht="13.5">
      <c r="B137" s="42"/>
      <c r="C137" s="64"/>
      <c r="D137" s="245" t="s">
        <v>205</v>
      </c>
      <c r="E137" s="64"/>
      <c r="F137" s="255" t="s">
        <v>2802</v>
      </c>
      <c r="G137" s="64"/>
      <c r="H137" s="64"/>
      <c r="I137" s="174"/>
      <c r="J137" s="64"/>
      <c r="K137" s="64"/>
      <c r="L137" s="62"/>
      <c r="M137" s="220"/>
      <c r="N137" s="43"/>
      <c r="O137" s="43"/>
      <c r="P137" s="43"/>
      <c r="Q137" s="43"/>
      <c r="R137" s="43"/>
      <c r="S137" s="43"/>
      <c r="T137" s="79"/>
      <c r="AT137" s="25" t="s">
        <v>205</v>
      </c>
      <c r="AU137" s="25" t="s">
        <v>79</v>
      </c>
    </row>
    <row r="138" spans="2:65" s="1" customFormat="1" ht="44.25" customHeight="1">
      <c r="B138" s="42"/>
      <c r="C138" s="260" t="s">
        <v>396</v>
      </c>
      <c r="D138" s="260" t="s">
        <v>233</v>
      </c>
      <c r="E138" s="261" t="s">
        <v>2804</v>
      </c>
      <c r="F138" s="262" t="s">
        <v>2805</v>
      </c>
      <c r="G138" s="263" t="s">
        <v>214</v>
      </c>
      <c r="H138" s="264">
        <v>2</v>
      </c>
      <c r="I138" s="265"/>
      <c r="J138" s="266">
        <f>ROUND(I138*H138,2)</f>
        <v>0</v>
      </c>
      <c r="K138" s="262" t="s">
        <v>2767</v>
      </c>
      <c r="L138" s="267"/>
      <c r="M138" s="268" t="s">
        <v>21</v>
      </c>
      <c r="N138" s="269" t="s">
        <v>41</v>
      </c>
      <c r="O138" s="43"/>
      <c r="P138" s="215">
        <f>O138*H138</f>
        <v>0</v>
      </c>
      <c r="Q138" s="215">
        <v>0.00023</v>
      </c>
      <c r="R138" s="215">
        <f>Q138*H138</f>
        <v>0.00046</v>
      </c>
      <c r="S138" s="215">
        <v>0</v>
      </c>
      <c r="T138" s="216">
        <f>S138*H138</f>
        <v>0</v>
      </c>
      <c r="AR138" s="25" t="s">
        <v>403</v>
      </c>
      <c r="AT138" s="25" t="s">
        <v>233</v>
      </c>
      <c r="AU138" s="25" t="s">
        <v>79</v>
      </c>
      <c r="AY138" s="25" t="s">
        <v>195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77</v>
      </c>
      <c r="BK138" s="217">
        <f>ROUND(I138*H138,2)</f>
        <v>0</v>
      </c>
      <c r="BL138" s="25" t="s">
        <v>301</v>
      </c>
      <c r="BM138" s="25" t="s">
        <v>2806</v>
      </c>
    </row>
    <row r="139" spans="2:47" s="1" customFormat="1" ht="40.5">
      <c r="B139" s="42"/>
      <c r="C139" s="64"/>
      <c r="D139" s="245" t="s">
        <v>205</v>
      </c>
      <c r="E139" s="64"/>
      <c r="F139" s="255" t="s">
        <v>2805</v>
      </c>
      <c r="G139" s="64"/>
      <c r="H139" s="64"/>
      <c r="I139" s="174"/>
      <c r="J139" s="64"/>
      <c r="K139" s="64"/>
      <c r="L139" s="62"/>
      <c r="M139" s="220"/>
      <c r="N139" s="43"/>
      <c r="O139" s="43"/>
      <c r="P139" s="43"/>
      <c r="Q139" s="43"/>
      <c r="R139" s="43"/>
      <c r="S139" s="43"/>
      <c r="T139" s="79"/>
      <c r="AT139" s="25" t="s">
        <v>205</v>
      </c>
      <c r="AU139" s="25" t="s">
        <v>79</v>
      </c>
    </row>
    <row r="140" spans="2:65" s="1" customFormat="1" ht="31.5" customHeight="1">
      <c r="B140" s="42"/>
      <c r="C140" s="206" t="s">
        <v>439</v>
      </c>
      <c r="D140" s="206" t="s">
        <v>198</v>
      </c>
      <c r="E140" s="207" t="s">
        <v>2807</v>
      </c>
      <c r="F140" s="208" t="s">
        <v>2808</v>
      </c>
      <c r="G140" s="209" t="s">
        <v>223</v>
      </c>
      <c r="H140" s="210">
        <v>0.01</v>
      </c>
      <c r="I140" s="211"/>
      <c r="J140" s="212">
        <f>ROUND(I140*H140,2)</f>
        <v>0</v>
      </c>
      <c r="K140" s="208" t="s">
        <v>202</v>
      </c>
      <c r="L140" s="62"/>
      <c r="M140" s="213" t="s">
        <v>21</v>
      </c>
      <c r="N140" s="214" t="s">
        <v>41</v>
      </c>
      <c r="O140" s="43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301</v>
      </c>
      <c r="AT140" s="25" t="s">
        <v>198</v>
      </c>
      <c r="AU140" s="25" t="s">
        <v>79</v>
      </c>
      <c r="AY140" s="25" t="s">
        <v>195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77</v>
      </c>
      <c r="BK140" s="217">
        <f>ROUND(I140*H140,2)</f>
        <v>0</v>
      </c>
      <c r="BL140" s="25" t="s">
        <v>301</v>
      </c>
      <c r="BM140" s="25" t="s">
        <v>2809</v>
      </c>
    </row>
    <row r="141" spans="2:47" s="1" customFormat="1" ht="27">
      <c r="B141" s="42"/>
      <c r="C141" s="64"/>
      <c r="D141" s="245" t="s">
        <v>205</v>
      </c>
      <c r="E141" s="64"/>
      <c r="F141" s="255" t="s">
        <v>2810</v>
      </c>
      <c r="G141" s="64"/>
      <c r="H141" s="64"/>
      <c r="I141" s="174"/>
      <c r="J141" s="64"/>
      <c r="K141" s="64"/>
      <c r="L141" s="62"/>
      <c r="M141" s="220"/>
      <c r="N141" s="43"/>
      <c r="O141" s="43"/>
      <c r="P141" s="43"/>
      <c r="Q141" s="43"/>
      <c r="R141" s="43"/>
      <c r="S141" s="43"/>
      <c r="T141" s="79"/>
      <c r="AT141" s="25" t="s">
        <v>205</v>
      </c>
      <c r="AU141" s="25" t="s">
        <v>79</v>
      </c>
    </row>
    <row r="142" spans="2:65" s="1" customFormat="1" ht="22.5" customHeight="1">
      <c r="B142" s="42"/>
      <c r="C142" s="206" t="s">
        <v>445</v>
      </c>
      <c r="D142" s="206" t="s">
        <v>198</v>
      </c>
      <c r="E142" s="207" t="s">
        <v>2811</v>
      </c>
      <c r="F142" s="208" t="s">
        <v>2812</v>
      </c>
      <c r="G142" s="209" t="s">
        <v>223</v>
      </c>
      <c r="H142" s="210">
        <v>0.01</v>
      </c>
      <c r="I142" s="211"/>
      <c r="J142" s="212">
        <f>ROUND(I142*H142,2)</f>
        <v>0</v>
      </c>
      <c r="K142" s="208" t="s">
        <v>202</v>
      </c>
      <c r="L142" s="62"/>
      <c r="M142" s="213" t="s">
        <v>21</v>
      </c>
      <c r="N142" s="214" t="s">
        <v>41</v>
      </c>
      <c r="O142" s="43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5" t="s">
        <v>301</v>
      </c>
      <c r="AT142" s="25" t="s">
        <v>198</v>
      </c>
      <c r="AU142" s="25" t="s">
        <v>79</v>
      </c>
      <c r="AY142" s="25" t="s">
        <v>195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77</v>
      </c>
      <c r="BK142" s="217">
        <f>ROUND(I142*H142,2)</f>
        <v>0</v>
      </c>
      <c r="BL142" s="25" t="s">
        <v>301</v>
      </c>
      <c r="BM142" s="25" t="s">
        <v>2813</v>
      </c>
    </row>
    <row r="143" spans="2:47" s="1" customFormat="1" ht="13.5">
      <c r="B143" s="42"/>
      <c r="C143" s="64"/>
      <c r="D143" s="218" t="s">
        <v>205</v>
      </c>
      <c r="E143" s="64"/>
      <c r="F143" s="219" t="s">
        <v>2812</v>
      </c>
      <c r="G143" s="64"/>
      <c r="H143" s="64"/>
      <c r="I143" s="174"/>
      <c r="J143" s="64"/>
      <c r="K143" s="64"/>
      <c r="L143" s="62"/>
      <c r="M143" s="220"/>
      <c r="N143" s="43"/>
      <c r="O143" s="43"/>
      <c r="P143" s="43"/>
      <c r="Q143" s="43"/>
      <c r="R143" s="43"/>
      <c r="S143" s="43"/>
      <c r="T143" s="79"/>
      <c r="AT143" s="25" t="s">
        <v>205</v>
      </c>
      <c r="AU143" s="25" t="s">
        <v>79</v>
      </c>
    </row>
    <row r="144" spans="2:63" s="11" customFormat="1" ht="29.85" customHeight="1">
      <c r="B144" s="189"/>
      <c r="C144" s="190"/>
      <c r="D144" s="203" t="s">
        <v>69</v>
      </c>
      <c r="E144" s="204" t="s">
        <v>2814</v>
      </c>
      <c r="F144" s="204" t="s">
        <v>2815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SUM(P145:P177)</f>
        <v>0</v>
      </c>
      <c r="Q144" s="197"/>
      <c r="R144" s="198">
        <f>SUM(R145:R177)</f>
        <v>0.37054</v>
      </c>
      <c r="S144" s="197"/>
      <c r="T144" s="199">
        <f>SUM(T145:T177)</f>
        <v>0</v>
      </c>
      <c r="AR144" s="200" t="s">
        <v>79</v>
      </c>
      <c r="AT144" s="201" t="s">
        <v>69</v>
      </c>
      <c r="AU144" s="201" t="s">
        <v>77</v>
      </c>
      <c r="AY144" s="200" t="s">
        <v>195</v>
      </c>
      <c r="BK144" s="202">
        <f>SUM(BK145:BK177)</f>
        <v>0</v>
      </c>
    </row>
    <row r="145" spans="2:65" s="1" customFormat="1" ht="22.5" customHeight="1">
      <c r="B145" s="42"/>
      <c r="C145" s="206" t="s">
        <v>451</v>
      </c>
      <c r="D145" s="206" t="s">
        <v>198</v>
      </c>
      <c r="E145" s="207" t="s">
        <v>2816</v>
      </c>
      <c r="F145" s="208" t="s">
        <v>2817</v>
      </c>
      <c r="G145" s="209" t="s">
        <v>214</v>
      </c>
      <c r="H145" s="210">
        <v>9</v>
      </c>
      <c r="I145" s="211"/>
      <c r="J145" s="212">
        <f>ROUND(I145*H145,2)</f>
        <v>0</v>
      </c>
      <c r="K145" s="208" t="s">
        <v>202</v>
      </c>
      <c r="L145" s="62"/>
      <c r="M145" s="213" t="s">
        <v>21</v>
      </c>
      <c r="N145" s="214" t="s">
        <v>41</v>
      </c>
      <c r="O145" s="43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301</v>
      </c>
      <c r="AT145" s="25" t="s">
        <v>198</v>
      </c>
      <c r="AU145" s="25" t="s">
        <v>79</v>
      </c>
      <c r="AY145" s="25" t="s">
        <v>195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77</v>
      </c>
      <c r="BK145" s="217">
        <f>ROUND(I145*H145,2)</f>
        <v>0</v>
      </c>
      <c r="BL145" s="25" t="s">
        <v>301</v>
      </c>
      <c r="BM145" s="25" t="s">
        <v>2818</v>
      </c>
    </row>
    <row r="146" spans="2:47" s="1" customFormat="1" ht="13.5">
      <c r="B146" s="42"/>
      <c r="C146" s="64"/>
      <c r="D146" s="245" t="s">
        <v>205</v>
      </c>
      <c r="E146" s="64"/>
      <c r="F146" s="255" t="s">
        <v>2817</v>
      </c>
      <c r="G146" s="64"/>
      <c r="H146" s="64"/>
      <c r="I146" s="174"/>
      <c r="J146" s="64"/>
      <c r="K146" s="64"/>
      <c r="L146" s="62"/>
      <c r="M146" s="220"/>
      <c r="N146" s="43"/>
      <c r="O146" s="43"/>
      <c r="P146" s="43"/>
      <c r="Q146" s="43"/>
      <c r="R146" s="43"/>
      <c r="S146" s="43"/>
      <c r="T146" s="79"/>
      <c r="AT146" s="25" t="s">
        <v>205</v>
      </c>
      <c r="AU146" s="25" t="s">
        <v>79</v>
      </c>
    </row>
    <row r="147" spans="2:65" s="1" customFormat="1" ht="44.25" customHeight="1">
      <c r="B147" s="42"/>
      <c r="C147" s="206" t="s">
        <v>590</v>
      </c>
      <c r="D147" s="206" t="s">
        <v>198</v>
      </c>
      <c r="E147" s="207" t="s">
        <v>2819</v>
      </c>
      <c r="F147" s="208" t="s">
        <v>2820</v>
      </c>
      <c r="G147" s="209" t="s">
        <v>214</v>
      </c>
      <c r="H147" s="210">
        <v>1</v>
      </c>
      <c r="I147" s="211"/>
      <c r="J147" s="212">
        <f>ROUND(I147*H147,2)</f>
        <v>0</v>
      </c>
      <c r="K147" s="208" t="s">
        <v>202</v>
      </c>
      <c r="L147" s="62"/>
      <c r="M147" s="213" t="s">
        <v>21</v>
      </c>
      <c r="N147" s="214" t="s">
        <v>41</v>
      </c>
      <c r="O147" s="43"/>
      <c r="P147" s="215">
        <f>O147*H147</f>
        <v>0</v>
      </c>
      <c r="Q147" s="215">
        <v>0.02176</v>
      </c>
      <c r="R147" s="215">
        <f>Q147*H147</f>
        <v>0.02176</v>
      </c>
      <c r="S147" s="215">
        <v>0</v>
      </c>
      <c r="T147" s="216">
        <f>S147*H147</f>
        <v>0</v>
      </c>
      <c r="AR147" s="25" t="s">
        <v>301</v>
      </c>
      <c r="AT147" s="25" t="s">
        <v>198</v>
      </c>
      <c r="AU147" s="25" t="s">
        <v>79</v>
      </c>
      <c r="AY147" s="25" t="s">
        <v>195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77</v>
      </c>
      <c r="BK147" s="217">
        <f>ROUND(I147*H147,2)</f>
        <v>0</v>
      </c>
      <c r="BL147" s="25" t="s">
        <v>301</v>
      </c>
      <c r="BM147" s="25" t="s">
        <v>2821</v>
      </c>
    </row>
    <row r="148" spans="2:47" s="1" customFormat="1" ht="27">
      <c r="B148" s="42"/>
      <c r="C148" s="64"/>
      <c r="D148" s="245" t="s">
        <v>205</v>
      </c>
      <c r="E148" s="64"/>
      <c r="F148" s="255" t="s">
        <v>2820</v>
      </c>
      <c r="G148" s="64"/>
      <c r="H148" s="64"/>
      <c r="I148" s="174"/>
      <c r="J148" s="64"/>
      <c r="K148" s="64"/>
      <c r="L148" s="62"/>
      <c r="M148" s="220"/>
      <c r="N148" s="43"/>
      <c r="O148" s="43"/>
      <c r="P148" s="43"/>
      <c r="Q148" s="43"/>
      <c r="R148" s="43"/>
      <c r="S148" s="43"/>
      <c r="T148" s="79"/>
      <c r="AT148" s="25" t="s">
        <v>205</v>
      </c>
      <c r="AU148" s="25" t="s">
        <v>79</v>
      </c>
    </row>
    <row r="149" spans="2:65" s="1" customFormat="1" ht="44.25" customHeight="1">
      <c r="B149" s="42"/>
      <c r="C149" s="206" t="s">
        <v>596</v>
      </c>
      <c r="D149" s="206" t="s">
        <v>198</v>
      </c>
      <c r="E149" s="207" t="s">
        <v>2822</v>
      </c>
      <c r="F149" s="208" t="s">
        <v>2823</v>
      </c>
      <c r="G149" s="209" t="s">
        <v>214</v>
      </c>
      <c r="H149" s="210">
        <v>1</v>
      </c>
      <c r="I149" s="211"/>
      <c r="J149" s="212">
        <f>ROUND(I149*H149,2)</f>
        <v>0</v>
      </c>
      <c r="K149" s="208" t="s">
        <v>202</v>
      </c>
      <c r="L149" s="62"/>
      <c r="M149" s="213" t="s">
        <v>21</v>
      </c>
      <c r="N149" s="214" t="s">
        <v>41</v>
      </c>
      <c r="O149" s="43"/>
      <c r="P149" s="215">
        <f>O149*H149</f>
        <v>0</v>
      </c>
      <c r="Q149" s="215">
        <v>0.04784</v>
      </c>
      <c r="R149" s="215">
        <f>Q149*H149</f>
        <v>0.04784</v>
      </c>
      <c r="S149" s="215">
        <v>0</v>
      </c>
      <c r="T149" s="216">
        <f>S149*H149</f>
        <v>0</v>
      </c>
      <c r="AR149" s="25" t="s">
        <v>301</v>
      </c>
      <c r="AT149" s="25" t="s">
        <v>198</v>
      </c>
      <c r="AU149" s="25" t="s">
        <v>79</v>
      </c>
      <c r="AY149" s="25" t="s">
        <v>195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25" t="s">
        <v>77</v>
      </c>
      <c r="BK149" s="217">
        <f>ROUND(I149*H149,2)</f>
        <v>0</v>
      </c>
      <c r="BL149" s="25" t="s">
        <v>301</v>
      </c>
      <c r="BM149" s="25" t="s">
        <v>2824</v>
      </c>
    </row>
    <row r="150" spans="2:47" s="1" customFormat="1" ht="27">
      <c r="B150" s="42"/>
      <c r="C150" s="64"/>
      <c r="D150" s="245" t="s">
        <v>205</v>
      </c>
      <c r="E150" s="64"/>
      <c r="F150" s="255" t="s">
        <v>2823</v>
      </c>
      <c r="G150" s="64"/>
      <c r="H150" s="64"/>
      <c r="I150" s="174"/>
      <c r="J150" s="64"/>
      <c r="K150" s="64"/>
      <c r="L150" s="62"/>
      <c r="M150" s="220"/>
      <c r="N150" s="43"/>
      <c r="O150" s="43"/>
      <c r="P150" s="43"/>
      <c r="Q150" s="43"/>
      <c r="R150" s="43"/>
      <c r="S150" s="43"/>
      <c r="T150" s="79"/>
      <c r="AT150" s="25" t="s">
        <v>205</v>
      </c>
      <c r="AU150" s="25" t="s">
        <v>79</v>
      </c>
    </row>
    <row r="151" spans="2:65" s="1" customFormat="1" ht="44.25" customHeight="1">
      <c r="B151" s="42"/>
      <c r="C151" s="206" t="s">
        <v>601</v>
      </c>
      <c r="D151" s="206" t="s">
        <v>198</v>
      </c>
      <c r="E151" s="207" t="s">
        <v>2825</v>
      </c>
      <c r="F151" s="208" t="s">
        <v>2826</v>
      </c>
      <c r="G151" s="209" t="s">
        <v>214</v>
      </c>
      <c r="H151" s="210">
        <v>1</v>
      </c>
      <c r="I151" s="211"/>
      <c r="J151" s="212">
        <f>ROUND(I151*H151,2)</f>
        <v>0</v>
      </c>
      <c r="K151" s="208" t="s">
        <v>202</v>
      </c>
      <c r="L151" s="62"/>
      <c r="M151" s="213" t="s">
        <v>21</v>
      </c>
      <c r="N151" s="214" t="s">
        <v>41</v>
      </c>
      <c r="O151" s="43"/>
      <c r="P151" s="215">
        <f>O151*H151</f>
        <v>0</v>
      </c>
      <c r="Q151" s="215">
        <v>0.0224</v>
      </c>
      <c r="R151" s="215">
        <f>Q151*H151</f>
        <v>0.0224</v>
      </c>
      <c r="S151" s="215">
        <v>0</v>
      </c>
      <c r="T151" s="216">
        <f>S151*H151</f>
        <v>0</v>
      </c>
      <c r="AR151" s="25" t="s">
        <v>301</v>
      </c>
      <c r="AT151" s="25" t="s">
        <v>198</v>
      </c>
      <c r="AU151" s="25" t="s">
        <v>79</v>
      </c>
      <c r="AY151" s="25" t="s">
        <v>195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25" t="s">
        <v>77</v>
      </c>
      <c r="BK151" s="217">
        <f>ROUND(I151*H151,2)</f>
        <v>0</v>
      </c>
      <c r="BL151" s="25" t="s">
        <v>301</v>
      </c>
      <c r="BM151" s="25" t="s">
        <v>2827</v>
      </c>
    </row>
    <row r="152" spans="2:47" s="1" customFormat="1" ht="27">
      <c r="B152" s="42"/>
      <c r="C152" s="64"/>
      <c r="D152" s="245" t="s">
        <v>205</v>
      </c>
      <c r="E152" s="64"/>
      <c r="F152" s="255" t="s">
        <v>2826</v>
      </c>
      <c r="G152" s="64"/>
      <c r="H152" s="64"/>
      <c r="I152" s="174"/>
      <c r="J152" s="64"/>
      <c r="K152" s="64"/>
      <c r="L152" s="62"/>
      <c r="M152" s="220"/>
      <c r="N152" s="43"/>
      <c r="O152" s="43"/>
      <c r="P152" s="43"/>
      <c r="Q152" s="43"/>
      <c r="R152" s="43"/>
      <c r="S152" s="43"/>
      <c r="T152" s="79"/>
      <c r="AT152" s="25" t="s">
        <v>205</v>
      </c>
      <c r="AU152" s="25" t="s">
        <v>79</v>
      </c>
    </row>
    <row r="153" spans="2:65" s="1" customFormat="1" ht="44.25" customHeight="1">
      <c r="B153" s="42"/>
      <c r="C153" s="206" t="s">
        <v>607</v>
      </c>
      <c r="D153" s="206" t="s">
        <v>198</v>
      </c>
      <c r="E153" s="207" t="s">
        <v>2828</v>
      </c>
      <c r="F153" s="208" t="s">
        <v>2829</v>
      </c>
      <c r="G153" s="209" t="s">
        <v>214</v>
      </c>
      <c r="H153" s="210">
        <v>2</v>
      </c>
      <c r="I153" s="211"/>
      <c r="J153" s="212">
        <f>ROUND(I153*H153,2)</f>
        <v>0</v>
      </c>
      <c r="K153" s="208" t="s">
        <v>202</v>
      </c>
      <c r="L153" s="62"/>
      <c r="M153" s="213" t="s">
        <v>21</v>
      </c>
      <c r="N153" s="214" t="s">
        <v>41</v>
      </c>
      <c r="O153" s="43"/>
      <c r="P153" s="215">
        <f>O153*H153</f>
        <v>0</v>
      </c>
      <c r="Q153" s="215">
        <v>0.04532</v>
      </c>
      <c r="R153" s="215">
        <f>Q153*H153</f>
        <v>0.09064</v>
      </c>
      <c r="S153" s="215">
        <v>0</v>
      </c>
      <c r="T153" s="216">
        <f>S153*H153</f>
        <v>0</v>
      </c>
      <c r="AR153" s="25" t="s">
        <v>301</v>
      </c>
      <c r="AT153" s="25" t="s">
        <v>198</v>
      </c>
      <c r="AU153" s="25" t="s">
        <v>79</v>
      </c>
      <c r="AY153" s="25" t="s">
        <v>195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25" t="s">
        <v>77</v>
      </c>
      <c r="BK153" s="217">
        <f>ROUND(I153*H153,2)</f>
        <v>0</v>
      </c>
      <c r="BL153" s="25" t="s">
        <v>301</v>
      </c>
      <c r="BM153" s="25" t="s">
        <v>2830</v>
      </c>
    </row>
    <row r="154" spans="2:47" s="1" customFormat="1" ht="27">
      <c r="B154" s="42"/>
      <c r="C154" s="64"/>
      <c r="D154" s="245" t="s">
        <v>205</v>
      </c>
      <c r="E154" s="64"/>
      <c r="F154" s="255" t="s">
        <v>2829</v>
      </c>
      <c r="G154" s="64"/>
      <c r="H154" s="64"/>
      <c r="I154" s="174"/>
      <c r="J154" s="64"/>
      <c r="K154" s="64"/>
      <c r="L154" s="62"/>
      <c r="M154" s="220"/>
      <c r="N154" s="43"/>
      <c r="O154" s="43"/>
      <c r="P154" s="43"/>
      <c r="Q154" s="43"/>
      <c r="R154" s="43"/>
      <c r="S154" s="43"/>
      <c r="T154" s="79"/>
      <c r="AT154" s="25" t="s">
        <v>205</v>
      </c>
      <c r="AU154" s="25" t="s">
        <v>79</v>
      </c>
    </row>
    <row r="155" spans="2:65" s="1" customFormat="1" ht="44.25" customHeight="1">
      <c r="B155" s="42"/>
      <c r="C155" s="206" t="s">
        <v>613</v>
      </c>
      <c r="D155" s="206" t="s">
        <v>198</v>
      </c>
      <c r="E155" s="207" t="s">
        <v>2831</v>
      </c>
      <c r="F155" s="208" t="s">
        <v>2832</v>
      </c>
      <c r="G155" s="209" t="s">
        <v>214</v>
      </c>
      <c r="H155" s="210">
        <v>1</v>
      </c>
      <c r="I155" s="211"/>
      <c r="J155" s="212">
        <f>ROUND(I155*H155,2)</f>
        <v>0</v>
      </c>
      <c r="K155" s="208" t="s">
        <v>202</v>
      </c>
      <c r="L155" s="62"/>
      <c r="M155" s="213" t="s">
        <v>21</v>
      </c>
      <c r="N155" s="214" t="s">
        <v>41</v>
      </c>
      <c r="O155" s="43"/>
      <c r="P155" s="215">
        <f>O155*H155</f>
        <v>0</v>
      </c>
      <c r="Q155" s="215">
        <v>0.0561</v>
      </c>
      <c r="R155" s="215">
        <f>Q155*H155</f>
        <v>0.0561</v>
      </c>
      <c r="S155" s="215">
        <v>0</v>
      </c>
      <c r="T155" s="216">
        <f>S155*H155</f>
        <v>0</v>
      </c>
      <c r="AR155" s="25" t="s">
        <v>301</v>
      </c>
      <c r="AT155" s="25" t="s">
        <v>198</v>
      </c>
      <c r="AU155" s="25" t="s">
        <v>79</v>
      </c>
      <c r="AY155" s="25" t="s">
        <v>195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25" t="s">
        <v>77</v>
      </c>
      <c r="BK155" s="217">
        <f>ROUND(I155*H155,2)</f>
        <v>0</v>
      </c>
      <c r="BL155" s="25" t="s">
        <v>301</v>
      </c>
      <c r="BM155" s="25" t="s">
        <v>2833</v>
      </c>
    </row>
    <row r="156" spans="2:47" s="1" customFormat="1" ht="27">
      <c r="B156" s="42"/>
      <c r="C156" s="64"/>
      <c r="D156" s="245" t="s">
        <v>205</v>
      </c>
      <c r="E156" s="64"/>
      <c r="F156" s="255" t="s">
        <v>2832</v>
      </c>
      <c r="G156" s="64"/>
      <c r="H156" s="64"/>
      <c r="I156" s="174"/>
      <c r="J156" s="64"/>
      <c r="K156" s="64"/>
      <c r="L156" s="62"/>
      <c r="M156" s="220"/>
      <c r="N156" s="43"/>
      <c r="O156" s="43"/>
      <c r="P156" s="43"/>
      <c r="Q156" s="43"/>
      <c r="R156" s="43"/>
      <c r="S156" s="43"/>
      <c r="T156" s="79"/>
      <c r="AT156" s="25" t="s">
        <v>205</v>
      </c>
      <c r="AU156" s="25" t="s">
        <v>79</v>
      </c>
    </row>
    <row r="157" spans="2:65" s="1" customFormat="1" ht="44.25" customHeight="1">
      <c r="B157" s="42"/>
      <c r="C157" s="206" t="s">
        <v>618</v>
      </c>
      <c r="D157" s="206" t="s">
        <v>198</v>
      </c>
      <c r="E157" s="207" t="s">
        <v>2834</v>
      </c>
      <c r="F157" s="208" t="s">
        <v>2835</v>
      </c>
      <c r="G157" s="209" t="s">
        <v>214</v>
      </c>
      <c r="H157" s="210">
        <v>1</v>
      </c>
      <c r="I157" s="211"/>
      <c r="J157" s="212">
        <f>ROUND(I157*H157,2)</f>
        <v>0</v>
      </c>
      <c r="K157" s="208" t="s">
        <v>202</v>
      </c>
      <c r="L157" s="62"/>
      <c r="M157" s="213" t="s">
        <v>21</v>
      </c>
      <c r="N157" s="214" t="s">
        <v>41</v>
      </c>
      <c r="O157" s="43"/>
      <c r="P157" s="215">
        <f>O157*H157</f>
        <v>0</v>
      </c>
      <c r="Q157" s="215">
        <v>0.03568</v>
      </c>
      <c r="R157" s="215">
        <f>Q157*H157</f>
        <v>0.03568</v>
      </c>
      <c r="S157" s="215">
        <v>0</v>
      </c>
      <c r="T157" s="216">
        <f>S157*H157</f>
        <v>0</v>
      </c>
      <c r="AR157" s="25" t="s">
        <v>301</v>
      </c>
      <c r="AT157" s="25" t="s">
        <v>198</v>
      </c>
      <c r="AU157" s="25" t="s">
        <v>79</v>
      </c>
      <c r="AY157" s="25" t="s">
        <v>195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25" t="s">
        <v>77</v>
      </c>
      <c r="BK157" s="217">
        <f>ROUND(I157*H157,2)</f>
        <v>0</v>
      </c>
      <c r="BL157" s="25" t="s">
        <v>301</v>
      </c>
      <c r="BM157" s="25" t="s">
        <v>2836</v>
      </c>
    </row>
    <row r="158" spans="2:47" s="1" customFormat="1" ht="27">
      <c r="B158" s="42"/>
      <c r="C158" s="64"/>
      <c r="D158" s="245" t="s">
        <v>205</v>
      </c>
      <c r="E158" s="64"/>
      <c r="F158" s="255" t="s">
        <v>2835</v>
      </c>
      <c r="G158" s="64"/>
      <c r="H158" s="64"/>
      <c r="I158" s="174"/>
      <c r="J158" s="64"/>
      <c r="K158" s="64"/>
      <c r="L158" s="62"/>
      <c r="M158" s="220"/>
      <c r="N158" s="43"/>
      <c r="O158" s="43"/>
      <c r="P158" s="43"/>
      <c r="Q158" s="43"/>
      <c r="R158" s="43"/>
      <c r="S158" s="43"/>
      <c r="T158" s="79"/>
      <c r="AT158" s="25" t="s">
        <v>205</v>
      </c>
      <c r="AU158" s="25" t="s">
        <v>79</v>
      </c>
    </row>
    <row r="159" spans="2:65" s="1" customFormat="1" ht="44.25" customHeight="1">
      <c r="B159" s="42"/>
      <c r="C159" s="206" t="s">
        <v>625</v>
      </c>
      <c r="D159" s="206" t="s">
        <v>198</v>
      </c>
      <c r="E159" s="207" t="s">
        <v>2837</v>
      </c>
      <c r="F159" s="208" t="s">
        <v>2838</v>
      </c>
      <c r="G159" s="209" t="s">
        <v>214</v>
      </c>
      <c r="H159" s="210">
        <v>1</v>
      </c>
      <c r="I159" s="211"/>
      <c r="J159" s="212">
        <f>ROUND(I159*H159,2)</f>
        <v>0</v>
      </c>
      <c r="K159" s="208" t="s">
        <v>202</v>
      </c>
      <c r="L159" s="62"/>
      <c r="M159" s="213" t="s">
        <v>21</v>
      </c>
      <c r="N159" s="214" t="s">
        <v>41</v>
      </c>
      <c r="O159" s="43"/>
      <c r="P159" s="215">
        <f>O159*H159</f>
        <v>0</v>
      </c>
      <c r="Q159" s="215">
        <v>0.0817</v>
      </c>
      <c r="R159" s="215">
        <f>Q159*H159</f>
        <v>0.0817</v>
      </c>
      <c r="S159" s="215">
        <v>0</v>
      </c>
      <c r="T159" s="216">
        <f>S159*H159</f>
        <v>0</v>
      </c>
      <c r="AR159" s="25" t="s">
        <v>301</v>
      </c>
      <c r="AT159" s="25" t="s">
        <v>198</v>
      </c>
      <c r="AU159" s="25" t="s">
        <v>79</v>
      </c>
      <c r="AY159" s="25" t="s">
        <v>195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25" t="s">
        <v>77</v>
      </c>
      <c r="BK159" s="217">
        <f>ROUND(I159*H159,2)</f>
        <v>0</v>
      </c>
      <c r="BL159" s="25" t="s">
        <v>301</v>
      </c>
      <c r="BM159" s="25" t="s">
        <v>2839</v>
      </c>
    </row>
    <row r="160" spans="2:47" s="1" customFormat="1" ht="27">
      <c r="B160" s="42"/>
      <c r="C160" s="64"/>
      <c r="D160" s="245" t="s">
        <v>205</v>
      </c>
      <c r="E160" s="64"/>
      <c r="F160" s="255" t="s">
        <v>2840</v>
      </c>
      <c r="G160" s="64"/>
      <c r="H160" s="64"/>
      <c r="I160" s="174"/>
      <c r="J160" s="64"/>
      <c r="K160" s="64"/>
      <c r="L160" s="62"/>
      <c r="M160" s="220"/>
      <c r="N160" s="43"/>
      <c r="O160" s="43"/>
      <c r="P160" s="43"/>
      <c r="Q160" s="43"/>
      <c r="R160" s="43"/>
      <c r="S160" s="43"/>
      <c r="T160" s="79"/>
      <c r="AT160" s="25" t="s">
        <v>205</v>
      </c>
      <c r="AU160" s="25" t="s">
        <v>79</v>
      </c>
    </row>
    <row r="161" spans="2:65" s="1" customFormat="1" ht="22.5" customHeight="1">
      <c r="B161" s="42"/>
      <c r="C161" s="206" t="s">
        <v>544</v>
      </c>
      <c r="D161" s="206" t="s">
        <v>198</v>
      </c>
      <c r="E161" s="207" t="s">
        <v>2841</v>
      </c>
      <c r="F161" s="208" t="s">
        <v>2842</v>
      </c>
      <c r="G161" s="209" t="s">
        <v>214</v>
      </c>
      <c r="H161" s="210">
        <v>9</v>
      </c>
      <c r="I161" s="211"/>
      <c r="J161" s="212">
        <f>ROUND(I161*H161,2)</f>
        <v>0</v>
      </c>
      <c r="K161" s="208" t="s">
        <v>202</v>
      </c>
      <c r="L161" s="62"/>
      <c r="M161" s="213" t="s">
        <v>21</v>
      </c>
      <c r="N161" s="214" t="s">
        <v>41</v>
      </c>
      <c r="O161" s="43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301</v>
      </c>
      <c r="AT161" s="25" t="s">
        <v>198</v>
      </c>
      <c r="AU161" s="25" t="s">
        <v>79</v>
      </c>
      <c r="AY161" s="25" t="s">
        <v>195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77</v>
      </c>
      <c r="BK161" s="217">
        <f>ROUND(I161*H161,2)</f>
        <v>0</v>
      </c>
      <c r="BL161" s="25" t="s">
        <v>301</v>
      </c>
      <c r="BM161" s="25" t="s">
        <v>2843</v>
      </c>
    </row>
    <row r="162" spans="2:47" s="1" customFormat="1" ht="13.5">
      <c r="B162" s="42"/>
      <c r="C162" s="64"/>
      <c r="D162" s="218" t="s">
        <v>205</v>
      </c>
      <c r="E162" s="64"/>
      <c r="F162" s="219" t="s">
        <v>2842</v>
      </c>
      <c r="G162" s="64"/>
      <c r="H162" s="64"/>
      <c r="I162" s="174"/>
      <c r="J162" s="64"/>
      <c r="K162" s="64"/>
      <c r="L162" s="62"/>
      <c r="M162" s="220"/>
      <c r="N162" s="43"/>
      <c r="O162" s="43"/>
      <c r="P162" s="43"/>
      <c r="Q162" s="43"/>
      <c r="R162" s="43"/>
      <c r="S162" s="43"/>
      <c r="T162" s="79"/>
      <c r="AT162" s="25" t="s">
        <v>205</v>
      </c>
      <c r="AU162" s="25" t="s">
        <v>79</v>
      </c>
    </row>
    <row r="163" spans="2:51" s="13" customFormat="1" ht="13.5">
      <c r="B163" s="232"/>
      <c r="C163" s="233"/>
      <c r="D163" s="245" t="s">
        <v>207</v>
      </c>
      <c r="E163" s="256" t="s">
        <v>21</v>
      </c>
      <c r="F163" s="257" t="s">
        <v>2844</v>
      </c>
      <c r="G163" s="233"/>
      <c r="H163" s="258">
        <v>9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207</v>
      </c>
      <c r="AU163" s="242" t="s">
        <v>79</v>
      </c>
      <c r="AV163" s="13" t="s">
        <v>79</v>
      </c>
      <c r="AW163" s="13" t="s">
        <v>33</v>
      </c>
      <c r="AX163" s="13" t="s">
        <v>77</v>
      </c>
      <c r="AY163" s="242" t="s">
        <v>195</v>
      </c>
    </row>
    <row r="164" spans="2:65" s="1" customFormat="1" ht="22.5" customHeight="1">
      <c r="B164" s="42"/>
      <c r="C164" s="206" t="s">
        <v>549</v>
      </c>
      <c r="D164" s="206" t="s">
        <v>198</v>
      </c>
      <c r="E164" s="207" t="s">
        <v>2845</v>
      </c>
      <c r="F164" s="208" t="s">
        <v>2846</v>
      </c>
      <c r="G164" s="209" t="s">
        <v>250</v>
      </c>
      <c r="H164" s="210">
        <v>150</v>
      </c>
      <c r="I164" s="211"/>
      <c r="J164" s="212">
        <f>ROUND(I164*H164,2)</f>
        <v>0</v>
      </c>
      <c r="K164" s="208" t="s">
        <v>202</v>
      </c>
      <c r="L164" s="62"/>
      <c r="M164" s="213" t="s">
        <v>21</v>
      </c>
      <c r="N164" s="214" t="s">
        <v>41</v>
      </c>
      <c r="O164" s="43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AR164" s="25" t="s">
        <v>301</v>
      </c>
      <c r="AT164" s="25" t="s">
        <v>198</v>
      </c>
      <c r="AU164" s="25" t="s">
        <v>79</v>
      </c>
      <c r="AY164" s="25" t="s">
        <v>195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25" t="s">
        <v>77</v>
      </c>
      <c r="BK164" s="217">
        <f>ROUND(I164*H164,2)</f>
        <v>0</v>
      </c>
      <c r="BL164" s="25" t="s">
        <v>301</v>
      </c>
      <c r="BM164" s="25" t="s">
        <v>2847</v>
      </c>
    </row>
    <row r="165" spans="2:47" s="1" customFormat="1" ht="13.5">
      <c r="B165" s="42"/>
      <c r="C165" s="64"/>
      <c r="D165" s="245" t="s">
        <v>205</v>
      </c>
      <c r="E165" s="64"/>
      <c r="F165" s="255" t="s">
        <v>2846</v>
      </c>
      <c r="G165" s="64"/>
      <c r="H165" s="64"/>
      <c r="I165" s="174"/>
      <c r="J165" s="64"/>
      <c r="K165" s="64"/>
      <c r="L165" s="62"/>
      <c r="M165" s="220"/>
      <c r="N165" s="43"/>
      <c r="O165" s="43"/>
      <c r="P165" s="43"/>
      <c r="Q165" s="43"/>
      <c r="R165" s="43"/>
      <c r="S165" s="43"/>
      <c r="T165" s="79"/>
      <c r="AT165" s="25" t="s">
        <v>205</v>
      </c>
      <c r="AU165" s="25" t="s">
        <v>79</v>
      </c>
    </row>
    <row r="166" spans="2:65" s="1" customFormat="1" ht="31.5" customHeight="1">
      <c r="B166" s="42"/>
      <c r="C166" s="206" t="s">
        <v>554</v>
      </c>
      <c r="D166" s="206" t="s">
        <v>198</v>
      </c>
      <c r="E166" s="207" t="s">
        <v>2848</v>
      </c>
      <c r="F166" s="208" t="s">
        <v>2849</v>
      </c>
      <c r="G166" s="209" t="s">
        <v>250</v>
      </c>
      <c r="H166" s="210">
        <v>6.4</v>
      </c>
      <c r="I166" s="211"/>
      <c r="J166" s="212">
        <f>ROUND(I166*H166,2)</f>
        <v>0</v>
      </c>
      <c r="K166" s="208" t="s">
        <v>202</v>
      </c>
      <c r="L166" s="62"/>
      <c r="M166" s="213" t="s">
        <v>21</v>
      </c>
      <c r="N166" s="214" t="s">
        <v>41</v>
      </c>
      <c r="O166" s="43"/>
      <c r="P166" s="215">
        <f>O166*H166</f>
        <v>0</v>
      </c>
      <c r="Q166" s="215">
        <v>0.00135</v>
      </c>
      <c r="R166" s="215">
        <f>Q166*H166</f>
        <v>0.00864</v>
      </c>
      <c r="S166" s="215">
        <v>0</v>
      </c>
      <c r="T166" s="216">
        <f>S166*H166</f>
        <v>0</v>
      </c>
      <c r="AR166" s="25" t="s">
        <v>301</v>
      </c>
      <c r="AT166" s="25" t="s">
        <v>198</v>
      </c>
      <c r="AU166" s="25" t="s">
        <v>79</v>
      </c>
      <c r="AY166" s="25" t="s">
        <v>195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25" t="s">
        <v>77</v>
      </c>
      <c r="BK166" s="217">
        <f>ROUND(I166*H166,2)</f>
        <v>0</v>
      </c>
      <c r="BL166" s="25" t="s">
        <v>301</v>
      </c>
      <c r="BM166" s="25" t="s">
        <v>2850</v>
      </c>
    </row>
    <row r="167" spans="2:47" s="1" customFormat="1" ht="27">
      <c r="B167" s="42"/>
      <c r="C167" s="64"/>
      <c r="D167" s="245" t="s">
        <v>205</v>
      </c>
      <c r="E167" s="64"/>
      <c r="F167" s="255" t="s">
        <v>2849</v>
      </c>
      <c r="G167" s="64"/>
      <c r="H167" s="64"/>
      <c r="I167" s="174"/>
      <c r="J167" s="64"/>
      <c r="K167" s="64"/>
      <c r="L167" s="62"/>
      <c r="M167" s="220"/>
      <c r="N167" s="43"/>
      <c r="O167" s="43"/>
      <c r="P167" s="43"/>
      <c r="Q167" s="43"/>
      <c r="R167" s="43"/>
      <c r="S167" s="43"/>
      <c r="T167" s="79"/>
      <c r="AT167" s="25" t="s">
        <v>205</v>
      </c>
      <c r="AU167" s="25" t="s">
        <v>79</v>
      </c>
    </row>
    <row r="168" spans="2:65" s="1" customFormat="1" ht="31.5" customHeight="1">
      <c r="B168" s="42"/>
      <c r="C168" s="206" t="s">
        <v>559</v>
      </c>
      <c r="D168" s="206" t="s">
        <v>198</v>
      </c>
      <c r="E168" s="207" t="s">
        <v>2851</v>
      </c>
      <c r="F168" s="208" t="s">
        <v>2852</v>
      </c>
      <c r="G168" s="209" t="s">
        <v>351</v>
      </c>
      <c r="H168" s="210">
        <v>65</v>
      </c>
      <c r="I168" s="211"/>
      <c r="J168" s="212">
        <f>ROUND(I168*H168,2)</f>
        <v>0</v>
      </c>
      <c r="K168" s="208" t="s">
        <v>202</v>
      </c>
      <c r="L168" s="62"/>
      <c r="M168" s="213" t="s">
        <v>21</v>
      </c>
      <c r="N168" s="214" t="s">
        <v>41</v>
      </c>
      <c r="O168" s="43"/>
      <c r="P168" s="215">
        <f>O168*H168</f>
        <v>0</v>
      </c>
      <c r="Q168" s="215">
        <v>7E-05</v>
      </c>
      <c r="R168" s="215">
        <f>Q168*H168</f>
        <v>0.004549999999999999</v>
      </c>
      <c r="S168" s="215">
        <v>0</v>
      </c>
      <c r="T168" s="216">
        <f>S168*H168</f>
        <v>0</v>
      </c>
      <c r="AR168" s="25" t="s">
        <v>301</v>
      </c>
      <c r="AT168" s="25" t="s">
        <v>198</v>
      </c>
      <c r="AU168" s="25" t="s">
        <v>79</v>
      </c>
      <c r="AY168" s="25" t="s">
        <v>195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5" t="s">
        <v>77</v>
      </c>
      <c r="BK168" s="217">
        <f>ROUND(I168*H168,2)</f>
        <v>0</v>
      </c>
      <c r="BL168" s="25" t="s">
        <v>301</v>
      </c>
      <c r="BM168" s="25" t="s">
        <v>2853</v>
      </c>
    </row>
    <row r="169" spans="2:47" s="1" customFormat="1" ht="13.5">
      <c r="B169" s="42"/>
      <c r="C169" s="64"/>
      <c r="D169" s="245" t="s">
        <v>205</v>
      </c>
      <c r="E169" s="64"/>
      <c r="F169" s="255" t="s">
        <v>2852</v>
      </c>
      <c r="G169" s="64"/>
      <c r="H169" s="64"/>
      <c r="I169" s="174"/>
      <c r="J169" s="64"/>
      <c r="K169" s="64"/>
      <c r="L169" s="62"/>
      <c r="M169" s="220"/>
      <c r="N169" s="43"/>
      <c r="O169" s="43"/>
      <c r="P169" s="43"/>
      <c r="Q169" s="43"/>
      <c r="R169" s="43"/>
      <c r="S169" s="43"/>
      <c r="T169" s="79"/>
      <c r="AT169" s="25" t="s">
        <v>205</v>
      </c>
      <c r="AU169" s="25" t="s">
        <v>79</v>
      </c>
    </row>
    <row r="170" spans="2:65" s="1" customFormat="1" ht="22.5" customHeight="1">
      <c r="B170" s="42"/>
      <c r="C170" s="206" t="s">
        <v>564</v>
      </c>
      <c r="D170" s="206" t="s">
        <v>198</v>
      </c>
      <c r="E170" s="207" t="s">
        <v>2854</v>
      </c>
      <c r="F170" s="208" t="s">
        <v>2855</v>
      </c>
      <c r="G170" s="209" t="s">
        <v>351</v>
      </c>
      <c r="H170" s="210">
        <v>15</v>
      </c>
      <c r="I170" s="211"/>
      <c r="J170" s="212">
        <f>ROUND(I170*H170,2)</f>
        <v>0</v>
      </c>
      <c r="K170" s="208" t="s">
        <v>202</v>
      </c>
      <c r="L170" s="62"/>
      <c r="M170" s="213" t="s">
        <v>21</v>
      </c>
      <c r="N170" s="214" t="s">
        <v>41</v>
      </c>
      <c r="O170" s="43"/>
      <c r="P170" s="215">
        <f>O170*H170</f>
        <v>0</v>
      </c>
      <c r="Q170" s="215">
        <v>7E-05</v>
      </c>
      <c r="R170" s="215">
        <f>Q170*H170</f>
        <v>0.00105</v>
      </c>
      <c r="S170" s="215">
        <v>0</v>
      </c>
      <c r="T170" s="216">
        <f>S170*H170</f>
        <v>0</v>
      </c>
      <c r="AR170" s="25" t="s">
        <v>301</v>
      </c>
      <c r="AT170" s="25" t="s">
        <v>198</v>
      </c>
      <c r="AU170" s="25" t="s">
        <v>79</v>
      </c>
      <c r="AY170" s="25" t="s">
        <v>195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25" t="s">
        <v>77</v>
      </c>
      <c r="BK170" s="217">
        <f>ROUND(I170*H170,2)</f>
        <v>0</v>
      </c>
      <c r="BL170" s="25" t="s">
        <v>301</v>
      </c>
      <c r="BM170" s="25" t="s">
        <v>2856</v>
      </c>
    </row>
    <row r="171" spans="2:47" s="1" customFormat="1" ht="13.5">
      <c r="B171" s="42"/>
      <c r="C171" s="64"/>
      <c r="D171" s="245" t="s">
        <v>205</v>
      </c>
      <c r="E171" s="64"/>
      <c r="F171" s="255" t="s">
        <v>2855</v>
      </c>
      <c r="G171" s="64"/>
      <c r="H171" s="64"/>
      <c r="I171" s="174"/>
      <c r="J171" s="64"/>
      <c r="K171" s="64"/>
      <c r="L171" s="62"/>
      <c r="M171" s="220"/>
      <c r="N171" s="43"/>
      <c r="O171" s="43"/>
      <c r="P171" s="43"/>
      <c r="Q171" s="43"/>
      <c r="R171" s="43"/>
      <c r="S171" s="43"/>
      <c r="T171" s="79"/>
      <c r="AT171" s="25" t="s">
        <v>205</v>
      </c>
      <c r="AU171" s="25" t="s">
        <v>79</v>
      </c>
    </row>
    <row r="172" spans="2:65" s="1" customFormat="1" ht="22.5" customHeight="1">
      <c r="B172" s="42"/>
      <c r="C172" s="206" t="s">
        <v>571</v>
      </c>
      <c r="D172" s="206" t="s">
        <v>198</v>
      </c>
      <c r="E172" s="207" t="s">
        <v>2857</v>
      </c>
      <c r="F172" s="208" t="s">
        <v>2858</v>
      </c>
      <c r="G172" s="209" t="s">
        <v>214</v>
      </c>
      <c r="H172" s="210">
        <v>2</v>
      </c>
      <c r="I172" s="211"/>
      <c r="J172" s="212">
        <f>ROUND(I172*H172,2)</f>
        <v>0</v>
      </c>
      <c r="K172" s="208" t="s">
        <v>202</v>
      </c>
      <c r="L172" s="62"/>
      <c r="M172" s="213" t="s">
        <v>21</v>
      </c>
      <c r="N172" s="214" t="s">
        <v>41</v>
      </c>
      <c r="O172" s="43"/>
      <c r="P172" s="215">
        <f>O172*H172</f>
        <v>0</v>
      </c>
      <c r="Q172" s="215">
        <v>9E-05</v>
      </c>
      <c r="R172" s="215">
        <f>Q172*H172</f>
        <v>0.00018</v>
      </c>
      <c r="S172" s="215">
        <v>0</v>
      </c>
      <c r="T172" s="216">
        <f>S172*H172</f>
        <v>0</v>
      </c>
      <c r="AR172" s="25" t="s">
        <v>301</v>
      </c>
      <c r="AT172" s="25" t="s">
        <v>198</v>
      </c>
      <c r="AU172" s="25" t="s">
        <v>79</v>
      </c>
      <c r="AY172" s="25" t="s">
        <v>195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25" t="s">
        <v>77</v>
      </c>
      <c r="BK172" s="217">
        <f>ROUND(I172*H172,2)</f>
        <v>0</v>
      </c>
      <c r="BL172" s="25" t="s">
        <v>301</v>
      </c>
      <c r="BM172" s="25" t="s">
        <v>2859</v>
      </c>
    </row>
    <row r="173" spans="2:47" s="1" customFormat="1" ht="13.5">
      <c r="B173" s="42"/>
      <c r="C173" s="64"/>
      <c r="D173" s="245" t="s">
        <v>205</v>
      </c>
      <c r="E173" s="64"/>
      <c r="F173" s="255" t="s">
        <v>2858</v>
      </c>
      <c r="G173" s="64"/>
      <c r="H173" s="64"/>
      <c r="I173" s="174"/>
      <c r="J173" s="64"/>
      <c r="K173" s="64"/>
      <c r="L173" s="62"/>
      <c r="M173" s="220"/>
      <c r="N173" s="43"/>
      <c r="O173" s="43"/>
      <c r="P173" s="43"/>
      <c r="Q173" s="43"/>
      <c r="R173" s="43"/>
      <c r="S173" s="43"/>
      <c r="T173" s="79"/>
      <c r="AT173" s="25" t="s">
        <v>205</v>
      </c>
      <c r="AU173" s="25" t="s">
        <v>79</v>
      </c>
    </row>
    <row r="174" spans="2:65" s="1" customFormat="1" ht="31.5" customHeight="1">
      <c r="B174" s="42"/>
      <c r="C174" s="206" t="s">
        <v>577</v>
      </c>
      <c r="D174" s="206" t="s">
        <v>198</v>
      </c>
      <c r="E174" s="207" t="s">
        <v>2860</v>
      </c>
      <c r="F174" s="208" t="s">
        <v>2861</v>
      </c>
      <c r="G174" s="209" t="s">
        <v>223</v>
      </c>
      <c r="H174" s="210">
        <v>0.371</v>
      </c>
      <c r="I174" s="211"/>
      <c r="J174" s="212">
        <f>ROUND(I174*H174,2)</f>
        <v>0</v>
      </c>
      <c r="K174" s="208" t="s">
        <v>202</v>
      </c>
      <c r="L174" s="62"/>
      <c r="M174" s="213" t="s">
        <v>21</v>
      </c>
      <c r="N174" s="214" t="s">
        <v>41</v>
      </c>
      <c r="O174" s="43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AR174" s="25" t="s">
        <v>301</v>
      </c>
      <c r="AT174" s="25" t="s">
        <v>198</v>
      </c>
      <c r="AU174" s="25" t="s">
        <v>79</v>
      </c>
      <c r="AY174" s="25" t="s">
        <v>195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25" t="s">
        <v>77</v>
      </c>
      <c r="BK174" s="217">
        <f>ROUND(I174*H174,2)</f>
        <v>0</v>
      </c>
      <c r="BL174" s="25" t="s">
        <v>301</v>
      </c>
      <c r="BM174" s="25" t="s">
        <v>2862</v>
      </c>
    </row>
    <row r="175" spans="2:47" s="1" customFormat="1" ht="27">
      <c r="B175" s="42"/>
      <c r="C175" s="64"/>
      <c r="D175" s="245" t="s">
        <v>205</v>
      </c>
      <c r="E175" s="64"/>
      <c r="F175" s="255" t="s">
        <v>2863</v>
      </c>
      <c r="G175" s="64"/>
      <c r="H175" s="64"/>
      <c r="I175" s="174"/>
      <c r="J175" s="64"/>
      <c r="K175" s="64"/>
      <c r="L175" s="62"/>
      <c r="M175" s="220"/>
      <c r="N175" s="43"/>
      <c r="O175" s="43"/>
      <c r="P175" s="43"/>
      <c r="Q175" s="43"/>
      <c r="R175" s="43"/>
      <c r="S175" s="43"/>
      <c r="T175" s="79"/>
      <c r="AT175" s="25" t="s">
        <v>205</v>
      </c>
      <c r="AU175" s="25" t="s">
        <v>79</v>
      </c>
    </row>
    <row r="176" spans="2:65" s="1" customFormat="1" ht="22.5" customHeight="1">
      <c r="B176" s="42"/>
      <c r="C176" s="206" t="s">
        <v>583</v>
      </c>
      <c r="D176" s="206" t="s">
        <v>198</v>
      </c>
      <c r="E176" s="207" t="s">
        <v>2864</v>
      </c>
      <c r="F176" s="208" t="s">
        <v>2865</v>
      </c>
      <c r="G176" s="209" t="s">
        <v>223</v>
      </c>
      <c r="H176" s="210">
        <v>0.371</v>
      </c>
      <c r="I176" s="211"/>
      <c r="J176" s="212">
        <f>ROUND(I176*H176,2)</f>
        <v>0</v>
      </c>
      <c r="K176" s="208" t="s">
        <v>202</v>
      </c>
      <c r="L176" s="62"/>
      <c r="M176" s="213" t="s">
        <v>21</v>
      </c>
      <c r="N176" s="214" t="s">
        <v>41</v>
      </c>
      <c r="O176" s="43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AR176" s="25" t="s">
        <v>301</v>
      </c>
      <c r="AT176" s="25" t="s">
        <v>198</v>
      </c>
      <c r="AU176" s="25" t="s">
        <v>79</v>
      </c>
      <c r="AY176" s="25" t="s">
        <v>195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25" t="s">
        <v>77</v>
      </c>
      <c r="BK176" s="217">
        <f>ROUND(I176*H176,2)</f>
        <v>0</v>
      </c>
      <c r="BL176" s="25" t="s">
        <v>301</v>
      </c>
      <c r="BM176" s="25" t="s">
        <v>2866</v>
      </c>
    </row>
    <row r="177" spans="2:47" s="1" customFormat="1" ht="13.5">
      <c r="B177" s="42"/>
      <c r="C177" s="64"/>
      <c r="D177" s="218" t="s">
        <v>205</v>
      </c>
      <c r="E177" s="64"/>
      <c r="F177" s="219" t="s">
        <v>2865</v>
      </c>
      <c r="G177" s="64"/>
      <c r="H177" s="64"/>
      <c r="I177" s="174"/>
      <c r="J177" s="64"/>
      <c r="K177" s="64"/>
      <c r="L177" s="62"/>
      <c r="M177" s="287"/>
      <c r="N177" s="288"/>
      <c r="O177" s="288"/>
      <c r="P177" s="288"/>
      <c r="Q177" s="288"/>
      <c r="R177" s="288"/>
      <c r="S177" s="288"/>
      <c r="T177" s="289"/>
      <c r="AT177" s="25" t="s">
        <v>205</v>
      </c>
      <c r="AU177" s="25" t="s">
        <v>79</v>
      </c>
    </row>
    <row r="178" spans="2:12" s="1" customFormat="1" ht="6.95" customHeight="1">
      <c r="B178" s="57"/>
      <c r="C178" s="58"/>
      <c r="D178" s="58"/>
      <c r="E178" s="58"/>
      <c r="F178" s="58"/>
      <c r="G178" s="58"/>
      <c r="H178" s="58"/>
      <c r="I178" s="150"/>
      <c r="J178" s="58"/>
      <c r="K178" s="58"/>
      <c r="L178" s="62"/>
    </row>
  </sheetData>
  <sheetProtection algorithmName="SHA-512" hashValue="b6JiqWG1rwhIkNb0ep8WqqxfRj3r/dBk7eBy/uHCO01vfHGL/VbNAWRkkfS26ov6pRNl3B48cfyCjbOpKyBChg==" saltValue="MEy9JV3TTB20PwXO7k7ogg==" spinCount="100000" sheet="1" objects="1" scenarios="1" formatCells="0" formatColumns="0" formatRows="0" sort="0" autoFilter="0"/>
  <autoFilter ref="C80:K177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s="1" customFormat="1" ht="13.5">
      <c r="B8" s="42"/>
      <c r="C8" s="43"/>
      <c r="D8" s="38" t="s">
        <v>149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417" t="s">
        <v>2867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17. 2. 2018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29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30" t="s">
        <v>28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30" t="s">
        <v>29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9"/>
      <c r="J23" s="43"/>
      <c r="K23" s="46"/>
    </row>
    <row r="24" spans="2:11" s="7" customFormat="1" ht="22.5" customHeight="1">
      <c r="B24" s="132"/>
      <c r="C24" s="133"/>
      <c r="D24" s="133"/>
      <c r="E24" s="379" t="s">
        <v>21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36</v>
      </c>
      <c r="E27" s="43"/>
      <c r="F27" s="43"/>
      <c r="G27" s="43"/>
      <c r="H27" s="43"/>
      <c r="I27" s="129"/>
      <c r="J27" s="139">
        <f>ROUND(J89,2)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40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41">
        <f>ROUND(SUM(BE89:BE210),2)</f>
        <v>0</v>
      </c>
      <c r="G30" s="43"/>
      <c r="H30" s="43"/>
      <c r="I30" s="142">
        <v>0.21</v>
      </c>
      <c r="J30" s="141">
        <f>ROUND(ROUND((SUM(BE89:BE210)),2)*I30,2)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41">
        <f>ROUND(SUM(BF89:BF210),2)</f>
        <v>0</v>
      </c>
      <c r="G31" s="43"/>
      <c r="H31" s="43"/>
      <c r="I31" s="142">
        <v>0.15</v>
      </c>
      <c r="J31" s="141">
        <f>ROUND(ROUND((SUM(BF89:BF210)),2)*I31,2)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41">
        <f>ROUND(SUM(BG89:BG210),2)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41">
        <f>ROUND(SUM(BH89:BH210),2)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1">
        <f>ROUND(SUM(BI89:BI210),2)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46</v>
      </c>
      <c r="E36" s="80"/>
      <c r="F36" s="80"/>
      <c r="G36" s="145" t="s">
        <v>47</v>
      </c>
      <c r="H36" s="146" t="s">
        <v>48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160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22.5" customHeight="1">
      <c r="B45" s="42"/>
      <c r="C45" s="43"/>
      <c r="D45" s="43"/>
      <c r="E45" s="414" t="str">
        <f>E7</f>
        <v>Nástavba domov pro seniory, Pilníkov</v>
      </c>
      <c r="F45" s="415"/>
      <c r="G45" s="415"/>
      <c r="H45" s="415"/>
      <c r="I45" s="129"/>
      <c r="J45" s="43"/>
      <c r="K45" s="46"/>
    </row>
    <row r="46" spans="2:11" s="1" customFormat="1" ht="14.45" customHeight="1">
      <c r="B46" s="42"/>
      <c r="C46" s="38" t="s">
        <v>149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3.25" customHeight="1">
      <c r="B47" s="42"/>
      <c r="C47" s="43"/>
      <c r="D47" s="43"/>
      <c r="E47" s="417" t="str">
        <f>E9</f>
        <v>SIL - Silnoproudé rozvody</v>
      </c>
      <c r="F47" s="416"/>
      <c r="G47" s="416"/>
      <c r="H47" s="416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30" t="s">
        <v>25</v>
      </c>
      <c r="J49" s="131" t="str">
        <f>IF(J12="","",J12)</f>
        <v>17. 2. 2018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161</v>
      </c>
      <c r="D54" s="143"/>
      <c r="E54" s="143"/>
      <c r="F54" s="143"/>
      <c r="G54" s="143"/>
      <c r="H54" s="143"/>
      <c r="I54" s="156"/>
      <c r="J54" s="157" t="s">
        <v>162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163</v>
      </c>
      <c r="D56" s="43"/>
      <c r="E56" s="43"/>
      <c r="F56" s="43"/>
      <c r="G56" s="43"/>
      <c r="H56" s="43"/>
      <c r="I56" s="129"/>
      <c r="J56" s="139">
        <f>J89</f>
        <v>0</v>
      </c>
      <c r="K56" s="46"/>
      <c r="AU56" s="25" t="s">
        <v>164</v>
      </c>
    </row>
    <row r="57" spans="2:11" s="8" customFormat="1" ht="24.95" customHeight="1">
      <c r="B57" s="160"/>
      <c r="C57" s="161"/>
      <c r="D57" s="162" t="s">
        <v>2868</v>
      </c>
      <c r="E57" s="163"/>
      <c r="F57" s="163"/>
      <c r="G57" s="163"/>
      <c r="H57" s="163"/>
      <c r="I57" s="164"/>
      <c r="J57" s="165">
        <f>J90</f>
        <v>0</v>
      </c>
      <c r="K57" s="166"/>
    </row>
    <row r="58" spans="2:11" s="8" customFormat="1" ht="24.95" customHeight="1">
      <c r="B58" s="160"/>
      <c r="C58" s="161"/>
      <c r="D58" s="162" t="s">
        <v>2869</v>
      </c>
      <c r="E58" s="163"/>
      <c r="F58" s="163"/>
      <c r="G58" s="163"/>
      <c r="H58" s="163"/>
      <c r="I58" s="164"/>
      <c r="J58" s="165">
        <f>J97</f>
        <v>0</v>
      </c>
      <c r="K58" s="166"/>
    </row>
    <row r="59" spans="2:11" s="8" customFormat="1" ht="24.95" customHeight="1">
      <c r="B59" s="160"/>
      <c r="C59" s="161"/>
      <c r="D59" s="162" t="s">
        <v>2870</v>
      </c>
      <c r="E59" s="163"/>
      <c r="F59" s="163"/>
      <c r="G59" s="163"/>
      <c r="H59" s="163"/>
      <c r="I59" s="164"/>
      <c r="J59" s="165">
        <f>J122</f>
        <v>0</v>
      </c>
      <c r="K59" s="166"/>
    </row>
    <row r="60" spans="2:11" s="8" customFormat="1" ht="24.95" customHeight="1">
      <c r="B60" s="160"/>
      <c r="C60" s="161"/>
      <c r="D60" s="162" t="s">
        <v>2871</v>
      </c>
      <c r="E60" s="163"/>
      <c r="F60" s="163"/>
      <c r="G60" s="163"/>
      <c r="H60" s="163"/>
      <c r="I60" s="164"/>
      <c r="J60" s="165">
        <f>J137</f>
        <v>0</v>
      </c>
      <c r="K60" s="166"/>
    </row>
    <row r="61" spans="2:11" s="8" customFormat="1" ht="24.95" customHeight="1">
      <c r="B61" s="160"/>
      <c r="C61" s="161"/>
      <c r="D61" s="162" t="s">
        <v>2872</v>
      </c>
      <c r="E61" s="163"/>
      <c r="F61" s="163"/>
      <c r="G61" s="163"/>
      <c r="H61" s="163"/>
      <c r="I61" s="164"/>
      <c r="J61" s="165">
        <f>J142</f>
        <v>0</v>
      </c>
      <c r="K61" s="166"/>
    </row>
    <row r="62" spans="2:11" s="8" customFormat="1" ht="24.95" customHeight="1">
      <c r="B62" s="160"/>
      <c r="C62" s="161"/>
      <c r="D62" s="162" t="s">
        <v>2873</v>
      </c>
      <c r="E62" s="163"/>
      <c r="F62" s="163"/>
      <c r="G62" s="163"/>
      <c r="H62" s="163"/>
      <c r="I62" s="164"/>
      <c r="J62" s="165">
        <f>J151</f>
        <v>0</v>
      </c>
      <c r="K62" s="166"/>
    </row>
    <row r="63" spans="2:11" s="8" customFormat="1" ht="24.95" customHeight="1">
      <c r="B63" s="160"/>
      <c r="C63" s="161"/>
      <c r="D63" s="162" t="s">
        <v>2874</v>
      </c>
      <c r="E63" s="163"/>
      <c r="F63" s="163"/>
      <c r="G63" s="163"/>
      <c r="H63" s="163"/>
      <c r="I63" s="164"/>
      <c r="J63" s="165">
        <f>J158</f>
        <v>0</v>
      </c>
      <c r="K63" s="166"/>
    </row>
    <row r="64" spans="2:11" s="8" customFormat="1" ht="24.95" customHeight="1">
      <c r="B64" s="160"/>
      <c r="C64" s="161"/>
      <c r="D64" s="162" t="s">
        <v>2875</v>
      </c>
      <c r="E64" s="163"/>
      <c r="F64" s="163"/>
      <c r="G64" s="163"/>
      <c r="H64" s="163"/>
      <c r="I64" s="164"/>
      <c r="J64" s="165">
        <f>J161</f>
        <v>0</v>
      </c>
      <c r="K64" s="166"/>
    </row>
    <row r="65" spans="2:11" s="8" customFormat="1" ht="24.95" customHeight="1">
      <c r="B65" s="160"/>
      <c r="C65" s="161"/>
      <c r="D65" s="162" t="s">
        <v>2876</v>
      </c>
      <c r="E65" s="163"/>
      <c r="F65" s="163"/>
      <c r="G65" s="163"/>
      <c r="H65" s="163"/>
      <c r="I65" s="164"/>
      <c r="J65" s="165">
        <f>J168</f>
        <v>0</v>
      </c>
      <c r="K65" s="166"/>
    </row>
    <row r="66" spans="2:11" s="8" customFormat="1" ht="24.95" customHeight="1">
      <c r="B66" s="160"/>
      <c r="C66" s="161"/>
      <c r="D66" s="162" t="s">
        <v>2877</v>
      </c>
      <c r="E66" s="163"/>
      <c r="F66" s="163"/>
      <c r="G66" s="163"/>
      <c r="H66" s="163"/>
      <c r="I66" s="164"/>
      <c r="J66" s="165">
        <f>J175</f>
        <v>0</v>
      </c>
      <c r="K66" s="166"/>
    </row>
    <row r="67" spans="2:11" s="8" customFormat="1" ht="24.95" customHeight="1">
      <c r="B67" s="160"/>
      <c r="C67" s="161"/>
      <c r="D67" s="162" t="s">
        <v>2878</v>
      </c>
      <c r="E67" s="163"/>
      <c r="F67" s="163"/>
      <c r="G67" s="163"/>
      <c r="H67" s="163"/>
      <c r="I67" s="164"/>
      <c r="J67" s="165">
        <f>J196</f>
        <v>0</v>
      </c>
      <c r="K67" s="166"/>
    </row>
    <row r="68" spans="2:11" s="8" customFormat="1" ht="24.95" customHeight="1">
      <c r="B68" s="160"/>
      <c r="C68" s="161"/>
      <c r="D68" s="162" t="s">
        <v>2879</v>
      </c>
      <c r="E68" s="163"/>
      <c r="F68" s="163"/>
      <c r="G68" s="163"/>
      <c r="H68" s="163"/>
      <c r="I68" s="164"/>
      <c r="J68" s="165">
        <f>J201</f>
        <v>0</v>
      </c>
      <c r="K68" s="166"/>
    </row>
    <row r="69" spans="2:11" s="8" customFormat="1" ht="24.95" customHeight="1">
      <c r="B69" s="160"/>
      <c r="C69" s="161"/>
      <c r="D69" s="162" t="s">
        <v>2880</v>
      </c>
      <c r="E69" s="163"/>
      <c r="F69" s="163"/>
      <c r="G69" s="163"/>
      <c r="H69" s="163"/>
      <c r="I69" s="164"/>
      <c r="J69" s="165">
        <f>J206</f>
        <v>0</v>
      </c>
      <c r="K69" s="166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29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50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3"/>
      <c r="J75" s="61"/>
      <c r="K75" s="61"/>
      <c r="L75" s="62"/>
    </row>
    <row r="76" spans="2:12" s="1" customFormat="1" ht="36.95" customHeight="1">
      <c r="B76" s="42"/>
      <c r="C76" s="63" t="s">
        <v>179</v>
      </c>
      <c r="D76" s="64"/>
      <c r="E76" s="64"/>
      <c r="F76" s="64"/>
      <c r="G76" s="64"/>
      <c r="H76" s="64"/>
      <c r="I76" s="174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4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4"/>
      <c r="J78" s="64"/>
      <c r="K78" s="64"/>
      <c r="L78" s="62"/>
    </row>
    <row r="79" spans="2:12" s="1" customFormat="1" ht="22.5" customHeight="1">
      <c r="B79" s="42"/>
      <c r="C79" s="64"/>
      <c r="D79" s="64"/>
      <c r="E79" s="418" t="str">
        <f>E7</f>
        <v>Nástavba domov pro seniory, Pilníkov</v>
      </c>
      <c r="F79" s="419"/>
      <c r="G79" s="419"/>
      <c r="H79" s="419"/>
      <c r="I79" s="174"/>
      <c r="J79" s="64"/>
      <c r="K79" s="64"/>
      <c r="L79" s="62"/>
    </row>
    <row r="80" spans="2:12" s="1" customFormat="1" ht="14.45" customHeight="1">
      <c r="B80" s="42"/>
      <c r="C80" s="66" t="s">
        <v>149</v>
      </c>
      <c r="D80" s="64"/>
      <c r="E80" s="64"/>
      <c r="F80" s="64"/>
      <c r="G80" s="64"/>
      <c r="H80" s="64"/>
      <c r="I80" s="174"/>
      <c r="J80" s="64"/>
      <c r="K80" s="64"/>
      <c r="L80" s="62"/>
    </row>
    <row r="81" spans="2:12" s="1" customFormat="1" ht="23.25" customHeight="1">
      <c r="B81" s="42"/>
      <c r="C81" s="64"/>
      <c r="D81" s="64"/>
      <c r="E81" s="390" t="str">
        <f>E9</f>
        <v>SIL - Silnoproudé rozvody</v>
      </c>
      <c r="F81" s="420"/>
      <c r="G81" s="420"/>
      <c r="H81" s="420"/>
      <c r="I81" s="174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4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7" t="str">
        <f>F12</f>
        <v xml:space="preserve"> </v>
      </c>
      <c r="G83" s="64"/>
      <c r="H83" s="64"/>
      <c r="I83" s="178" t="s">
        <v>25</v>
      </c>
      <c r="J83" s="74" t="str">
        <f>IF(J12="","",J12)</f>
        <v>17. 2. 2018</v>
      </c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4"/>
      <c r="J84" s="64"/>
      <c r="K84" s="64"/>
      <c r="L84" s="62"/>
    </row>
    <row r="85" spans="2:12" s="1" customFormat="1" ht="13.5">
      <c r="B85" s="42"/>
      <c r="C85" s="66" t="s">
        <v>27</v>
      </c>
      <c r="D85" s="64"/>
      <c r="E85" s="64"/>
      <c r="F85" s="177" t="str">
        <f>E15</f>
        <v xml:space="preserve"> </v>
      </c>
      <c r="G85" s="64"/>
      <c r="H85" s="64"/>
      <c r="I85" s="178" t="s">
        <v>32</v>
      </c>
      <c r="J85" s="177" t="str">
        <f>E21</f>
        <v xml:space="preserve"> </v>
      </c>
      <c r="K85" s="64"/>
      <c r="L85" s="62"/>
    </row>
    <row r="86" spans="2:12" s="1" customFormat="1" ht="14.45" customHeight="1">
      <c r="B86" s="42"/>
      <c r="C86" s="66" t="s">
        <v>30</v>
      </c>
      <c r="D86" s="64"/>
      <c r="E86" s="64"/>
      <c r="F86" s="177" t="str">
        <f>IF(E18="","",E18)</f>
        <v/>
      </c>
      <c r="G86" s="64"/>
      <c r="H86" s="64"/>
      <c r="I86" s="174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4"/>
      <c r="J87" s="64"/>
      <c r="K87" s="64"/>
      <c r="L87" s="62"/>
    </row>
    <row r="88" spans="2:20" s="10" customFormat="1" ht="29.25" customHeight="1">
      <c r="B88" s="179"/>
      <c r="C88" s="180" t="s">
        <v>180</v>
      </c>
      <c r="D88" s="181" t="s">
        <v>55</v>
      </c>
      <c r="E88" s="181" t="s">
        <v>51</v>
      </c>
      <c r="F88" s="181" t="s">
        <v>181</v>
      </c>
      <c r="G88" s="181" t="s">
        <v>182</v>
      </c>
      <c r="H88" s="181" t="s">
        <v>183</v>
      </c>
      <c r="I88" s="182" t="s">
        <v>184</v>
      </c>
      <c r="J88" s="181" t="s">
        <v>162</v>
      </c>
      <c r="K88" s="183" t="s">
        <v>185</v>
      </c>
      <c r="L88" s="184"/>
      <c r="M88" s="82" t="s">
        <v>186</v>
      </c>
      <c r="N88" s="83" t="s">
        <v>40</v>
      </c>
      <c r="O88" s="83" t="s">
        <v>187</v>
      </c>
      <c r="P88" s="83" t="s">
        <v>188</v>
      </c>
      <c r="Q88" s="83" t="s">
        <v>189</v>
      </c>
      <c r="R88" s="83" t="s">
        <v>190</v>
      </c>
      <c r="S88" s="83" t="s">
        <v>191</v>
      </c>
      <c r="T88" s="84" t="s">
        <v>192</v>
      </c>
    </row>
    <row r="89" spans="2:63" s="1" customFormat="1" ht="29.25" customHeight="1">
      <c r="B89" s="42"/>
      <c r="C89" s="88" t="s">
        <v>163</v>
      </c>
      <c r="D89" s="64"/>
      <c r="E89" s="64"/>
      <c r="F89" s="64"/>
      <c r="G89" s="64"/>
      <c r="H89" s="64"/>
      <c r="I89" s="174"/>
      <c r="J89" s="185">
        <f>BK89</f>
        <v>0</v>
      </c>
      <c r="K89" s="64"/>
      <c r="L89" s="62"/>
      <c r="M89" s="85"/>
      <c r="N89" s="86"/>
      <c r="O89" s="86"/>
      <c r="P89" s="186">
        <f>P90+P97+P122+P137+P142+P151+P158+P161+P168+P175+P196+P201+P206</f>
        <v>0</v>
      </c>
      <c r="Q89" s="86"/>
      <c r="R89" s="186">
        <f>R90+R97+R122+R137+R142+R151+R158+R161+R168+R175+R196+R201+R206</f>
        <v>0</v>
      </c>
      <c r="S89" s="86"/>
      <c r="T89" s="187">
        <f>T90+T97+T122+T137+T142+T151+T158+T161+T168+T175+T196+T201+T206</f>
        <v>0</v>
      </c>
      <c r="AT89" s="25" t="s">
        <v>69</v>
      </c>
      <c r="AU89" s="25" t="s">
        <v>164</v>
      </c>
      <c r="BK89" s="188">
        <f>BK90+BK97+BK122+BK137+BK142+BK151+BK158+BK161+BK168+BK175+BK196+BK201+BK206</f>
        <v>0</v>
      </c>
    </row>
    <row r="90" spans="2:63" s="11" customFormat="1" ht="37.35" customHeight="1">
      <c r="B90" s="189"/>
      <c r="C90" s="190"/>
      <c r="D90" s="203" t="s">
        <v>69</v>
      </c>
      <c r="E90" s="285" t="s">
        <v>2881</v>
      </c>
      <c r="F90" s="285" t="s">
        <v>2882</v>
      </c>
      <c r="G90" s="190"/>
      <c r="H90" s="190"/>
      <c r="I90" s="193"/>
      <c r="J90" s="286">
        <f>BK90</f>
        <v>0</v>
      </c>
      <c r="K90" s="190"/>
      <c r="L90" s="195"/>
      <c r="M90" s="196"/>
      <c r="N90" s="197"/>
      <c r="O90" s="197"/>
      <c r="P90" s="198">
        <f>SUM(P91:P96)</f>
        <v>0</v>
      </c>
      <c r="Q90" s="197"/>
      <c r="R90" s="198">
        <f>SUM(R91:R96)</f>
        <v>0</v>
      </c>
      <c r="S90" s="197"/>
      <c r="T90" s="199">
        <f>SUM(T91:T96)</f>
        <v>0</v>
      </c>
      <c r="AR90" s="200" t="s">
        <v>77</v>
      </c>
      <c r="AT90" s="201" t="s">
        <v>69</v>
      </c>
      <c r="AU90" s="201" t="s">
        <v>70</v>
      </c>
      <c r="AY90" s="200" t="s">
        <v>195</v>
      </c>
      <c r="BK90" s="202">
        <f>SUM(BK91:BK96)</f>
        <v>0</v>
      </c>
    </row>
    <row r="91" spans="2:65" s="1" customFormat="1" ht="22.5" customHeight="1">
      <c r="B91" s="42"/>
      <c r="C91" s="206" t="s">
        <v>77</v>
      </c>
      <c r="D91" s="206" t="s">
        <v>198</v>
      </c>
      <c r="E91" s="207" t="s">
        <v>2883</v>
      </c>
      <c r="F91" s="208" t="s">
        <v>2884</v>
      </c>
      <c r="G91" s="209" t="s">
        <v>2885</v>
      </c>
      <c r="H91" s="210">
        <v>1</v>
      </c>
      <c r="I91" s="211"/>
      <c r="J91" s="212">
        <f>ROUND(I91*H91,2)</f>
        <v>0</v>
      </c>
      <c r="K91" s="208" t="s">
        <v>21</v>
      </c>
      <c r="L91" s="62"/>
      <c r="M91" s="213" t="s">
        <v>21</v>
      </c>
      <c r="N91" s="214" t="s">
        <v>41</v>
      </c>
      <c r="O91" s="43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203</v>
      </c>
      <c r="AT91" s="25" t="s">
        <v>198</v>
      </c>
      <c r="AU91" s="25" t="s">
        <v>77</v>
      </c>
      <c r="AY91" s="25" t="s">
        <v>195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77</v>
      </c>
      <c r="BK91" s="217">
        <f>ROUND(I91*H91,2)</f>
        <v>0</v>
      </c>
      <c r="BL91" s="25" t="s">
        <v>203</v>
      </c>
      <c r="BM91" s="25" t="s">
        <v>79</v>
      </c>
    </row>
    <row r="92" spans="2:47" s="1" customFormat="1" ht="13.5">
      <c r="B92" s="42"/>
      <c r="C92" s="64"/>
      <c r="D92" s="245" t="s">
        <v>205</v>
      </c>
      <c r="E92" s="64"/>
      <c r="F92" s="255" t="s">
        <v>2884</v>
      </c>
      <c r="G92" s="64"/>
      <c r="H92" s="64"/>
      <c r="I92" s="174"/>
      <c r="J92" s="64"/>
      <c r="K92" s="64"/>
      <c r="L92" s="62"/>
      <c r="M92" s="220"/>
      <c r="N92" s="43"/>
      <c r="O92" s="43"/>
      <c r="P92" s="43"/>
      <c r="Q92" s="43"/>
      <c r="R92" s="43"/>
      <c r="S92" s="43"/>
      <c r="T92" s="79"/>
      <c r="AT92" s="25" t="s">
        <v>205</v>
      </c>
      <c r="AU92" s="25" t="s">
        <v>77</v>
      </c>
    </row>
    <row r="93" spans="2:65" s="1" customFormat="1" ht="22.5" customHeight="1">
      <c r="B93" s="42"/>
      <c r="C93" s="206" t="s">
        <v>79</v>
      </c>
      <c r="D93" s="206" t="s">
        <v>198</v>
      </c>
      <c r="E93" s="207" t="s">
        <v>2886</v>
      </c>
      <c r="F93" s="208" t="s">
        <v>2887</v>
      </c>
      <c r="G93" s="209" t="s">
        <v>2885</v>
      </c>
      <c r="H93" s="210">
        <v>1</v>
      </c>
      <c r="I93" s="211"/>
      <c r="J93" s="212">
        <f>ROUND(I93*H93,2)</f>
        <v>0</v>
      </c>
      <c r="K93" s="208" t="s">
        <v>21</v>
      </c>
      <c r="L93" s="62"/>
      <c r="M93" s="213" t="s">
        <v>21</v>
      </c>
      <c r="N93" s="214" t="s">
        <v>41</v>
      </c>
      <c r="O93" s="43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AR93" s="25" t="s">
        <v>203</v>
      </c>
      <c r="AT93" s="25" t="s">
        <v>198</v>
      </c>
      <c r="AU93" s="25" t="s">
        <v>77</v>
      </c>
      <c r="AY93" s="25" t="s">
        <v>195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5" t="s">
        <v>77</v>
      </c>
      <c r="BK93" s="217">
        <f>ROUND(I93*H93,2)</f>
        <v>0</v>
      </c>
      <c r="BL93" s="25" t="s">
        <v>203</v>
      </c>
      <c r="BM93" s="25" t="s">
        <v>203</v>
      </c>
    </row>
    <row r="94" spans="2:47" s="1" customFormat="1" ht="13.5">
      <c r="B94" s="42"/>
      <c r="C94" s="64"/>
      <c r="D94" s="245" t="s">
        <v>205</v>
      </c>
      <c r="E94" s="64"/>
      <c r="F94" s="255" t="s">
        <v>2887</v>
      </c>
      <c r="G94" s="64"/>
      <c r="H94" s="64"/>
      <c r="I94" s="174"/>
      <c r="J94" s="64"/>
      <c r="K94" s="64"/>
      <c r="L94" s="62"/>
      <c r="M94" s="220"/>
      <c r="N94" s="43"/>
      <c r="O94" s="43"/>
      <c r="P94" s="43"/>
      <c r="Q94" s="43"/>
      <c r="R94" s="43"/>
      <c r="S94" s="43"/>
      <c r="T94" s="79"/>
      <c r="AT94" s="25" t="s">
        <v>205</v>
      </c>
      <c r="AU94" s="25" t="s">
        <v>77</v>
      </c>
    </row>
    <row r="95" spans="2:65" s="1" customFormat="1" ht="31.5" customHeight="1">
      <c r="B95" s="42"/>
      <c r="C95" s="206" t="s">
        <v>196</v>
      </c>
      <c r="D95" s="206" t="s">
        <v>198</v>
      </c>
      <c r="E95" s="207" t="s">
        <v>2888</v>
      </c>
      <c r="F95" s="208" t="s">
        <v>2889</v>
      </c>
      <c r="G95" s="209" t="s">
        <v>2885</v>
      </c>
      <c r="H95" s="210">
        <v>7</v>
      </c>
      <c r="I95" s="211"/>
      <c r="J95" s="212">
        <f>ROUND(I95*H95,2)</f>
        <v>0</v>
      </c>
      <c r="K95" s="208" t="s">
        <v>21</v>
      </c>
      <c r="L95" s="62"/>
      <c r="M95" s="213" t="s">
        <v>21</v>
      </c>
      <c r="N95" s="214" t="s">
        <v>41</v>
      </c>
      <c r="O95" s="43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203</v>
      </c>
      <c r="AT95" s="25" t="s">
        <v>198</v>
      </c>
      <c r="AU95" s="25" t="s">
        <v>77</v>
      </c>
      <c r="AY95" s="25" t="s">
        <v>195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77</v>
      </c>
      <c r="BK95" s="217">
        <f>ROUND(I95*H95,2)</f>
        <v>0</v>
      </c>
      <c r="BL95" s="25" t="s">
        <v>203</v>
      </c>
      <c r="BM95" s="25" t="s">
        <v>238</v>
      </c>
    </row>
    <row r="96" spans="2:47" s="1" customFormat="1" ht="27">
      <c r="B96" s="42"/>
      <c r="C96" s="64"/>
      <c r="D96" s="218" t="s">
        <v>205</v>
      </c>
      <c r="E96" s="64"/>
      <c r="F96" s="219" t="s">
        <v>2889</v>
      </c>
      <c r="G96" s="64"/>
      <c r="H96" s="64"/>
      <c r="I96" s="174"/>
      <c r="J96" s="64"/>
      <c r="K96" s="64"/>
      <c r="L96" s="62"/>
      <c r="M96" s="220"/>
      <c r="N96" s="43"/>
      <c r="O96" s="43"/>
      <c r="P96" s="43"/>
      <c r="Q96" s="43"/>
      <c r="R96" s="43"/>
      <c r="S96" s="43"/>
      <c r="T96" s="79"/>
      <c r="AT96" s="25" t="s">
        <v>205</v>
      </c>
      <c r="AU96" s="25" t="s">
        <v>77</v>
      </c>
    </row>
    <row r="97" spans="2:63" s="11" customFormat="1" ht="37.35" customHeight="1">
      <c r="B97" s="189"/>
      <c r="C97" s="190"/>
      <c r="D97" s="203" t="s">
        <v>69</v>
      </c>
      <c r="E97" s="285" t="s">
        <v>2890</v>
      </c>
      <c r="F97" s="285" t="s">
        <v>2891</v>
      </c>
      <c r="G97" s="190"/>
      <c r="H97" s="190"/>
      <c r="I97" s="193"/>
      <c r="J97" s="286">
        <f>BK97</f>
        <v>0</v>
      </c>
      <c r="K97" s="190"/>
      <c r="L97" s="195"/>
      <c r="M97" s="196"/>
      <c r="N97" s="197"/>
      <c r="O97" s="197"/>
      <c r="P97" s="198">
        <f>SUM(P98:P121)</f>
        <v>0</v>
      </c>
      <c r="Q97" s="197"/>
      <c r="R97" s="198">
        <f>SUM(R98:R121)</f>
        <v>0</v>
      </c>
      <c r="S97" s="197"/>
      <c r="T97" s="199">
        <f>SUM(T98:T121)</f>
        <v>0</v>
      </c>
      <c r="AR97" s="200" t="s">
        <v>77</v>
      </c>
      <c r="AT97" s="201" t="s">
        <v>69</v>
      </c>
      <c r="AU97" s="201" t="s">
        <v>70</v>
      </c>
      <c r="AY97" s="200" t="s">
        <v>195</v>
      </c>
      <c r="BK97" s="202">
        <f>SUM(BK98:BK121)</f>
        <v>0</v>
      </c>
    </row>
    <row r="98" spans="2:65" s="1" customFormat="1" ht="22.5" customHeight="1">
      <c r="B98" s="42"/>
      <c r="C98" s="206" t="s">
        <v>203</v>
      </c>
      <c r="D98" s="206" t="s">
        <v>198</v>
      </c>
      <c r="E98" s="207" t="s">
        <v>2892</v>
      </c>
      <c r="F98" s="208" t="s">
        <v>2893</v>
      </c>
      <c r="G98" s="209" t="s">
        <v>2885</v>
      </c>
      <c r="H98" s="210">
        <v>34</v>
      </c>
      <c r="I98" s="211"/>
      <c r="J98" s="212">
        <f>ROUND(I98*H98,2)</f>
        <v>0</v>
      </c>
      <c r="K98" s="208" t="s">
        <v>21</v>
      </c>
      <c r="L98" s="62"/>
      <c r="M98" s="213" t="s">
        <v>21</v>
      </c>
      <c r="N98" s="214" t="s">
        <v>41</v>
      </c>
      <c r="O98" s="43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AR98" s="25" t="s">
        <v>203</v>
      </c>
      <c r="AT98" s="25" t="s">
        <v>198</v>
      </c>
      <c r="AU98" s="25" t="s">
        <v>77</v>
      </c>
      <c r="AY98" s="25" t="s">
        <v>195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77</v>
      </c>
      <c r="BK98" s="217">
        <f>ROUND(I98*H98,2)</f>
        <v>0</v>
      </c>
      <c r="BL98" s="25" t="s">
        <v>203</v>
      </c>
      <c r="BM98" s="25" t="s">
        <v>236</v>
      </c>
    </row>
    <row r="99" spans="2:47" s="1" customFormat="1" ht="13.5">
      <c r="B99" s="42"/>
      <c r="C99" s="64"/>
      <c r="D99" s="245" t="s">
        <v>205</v>
      </c>
      <c r="E99" s="64"/>
      <c r="F99" s="255" t="s">
        <v>2893</v>
      </c>
      <c r="G99" s="64"/>
      <c r="H99" s="64"/>
      <c r="I99" s="174"/>
      <c r="J99" s="64"/>
      <c r="K99" s="64"/>
      <c r="L99" s="62"/>
      <c r="M99" s="220"/>
      <c r="N99" s="43"/>
      <c r="O99" s="43"/>
      <c r="P99" s="43"/>
      <c r="Q99" s="43"/>
      <c r="R99" s="43"/>
      <c r="S99" s="43"/>
      <c r="T99" s="79"/>
      <c r="AT99" s="25" t="s">
        <v>205</v>
      </c>
      <c r="AU99" s="25" t="s">
        <v>77</v>
      </c>
    </row>
    <row r="100" spans="2:65" s="1" customFormat="1" ht="22.5" customHeight="1">
      <c r="B100" s="42"/>
      <c r="C100" s="206" t="s">
        <v>232</v>
      </c>
      <c r="D100" s="206" t="s">
        <v>198</v>
      </c>
      <c r="E100" s="207" t="s">
        <v>2894</v>
      </c>
      <c r="F100" s="208" t="s">
        <v>2895</v>
      </c>
      <c r="G100" s="209" t="s">
        <v>2885</v>
      </c>
      <c r="H100" s="210">
        <v>9</v>
      </c>
      <c r="I100" s="211"/>
      <c r="J100" s="212">
        <f>ROUND(I100*H100,2)</f>
        <v>0</v>
      </c>
      <c r="K100" s="208" t="s">
        <v>21</v>
      </c>
      <c r="L100" s="62"/>
      <c r="M100" s="213" t="s">
        <v>21</v>
      </c>
      <c r="N100" s="214" t="s">
        <v>41</v>
      </c>
      <c r="O100" s="43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203</v>
      </c>
      <c r="AT100" s="25" t="s">
        <v>198</v>
      </c>
      <c r="AU100" s="25" t="s">
        <v>77</v>
      </c>
      <c r="AY100" s="25" t="s">
        <v>195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77</v>
      </c>
      <c r="BK100" s="217">
        <f>ROUND(I100*H100,2)</f>
        <v>0</v>
      </c>
      <c r="BL100" s="25" t="s">
        <v>203</v>
      </c>
      <c r="BM100" s="25" t="s">
        <v>261</v>
      </c>
    </row>
    <row r="101" spans="2:47" s="1" customFormat="1" ht="13.5">
      <c r="B101" s="42"/>
      <c r="C101" s="64"/>
      <c r="D101" s="245" t="s">
        <v>205</v>
      </c>
      <c r="E101" s="64"/>
      <c r="F101" s="255" t="s">
        <v>2895</v>
      </c>
      <c r="G101" s="64"/>
      <c r="H101" s="64"/>
      <c r="I101" s="174"/>
      <c r="J101" s="64"/>
      <c r="K101" s="64"/>
      <c r="L101" s="62"/>
      <c r="M101" s="220"/>
      <c r="N101" s="43"/>
      <c r="O101" s="43"/>
      <c r="P101" s="43"/>
      <c r="Q101" s="43"/>
      <c r="R101" s="43"/>
      <c r="S101" s="43"/>
      <c r="T101" s="79"/>
      <c r="AT101" s="25" t="s">
        <v>205</v>
      </c>
      <c r="AU101" s="25" t="s">
        <v>77</v>
      </c>
    </row>
    <row r="102" spans="2:65" s="1" customFormat="1" ht="22.5" customHeight="1">
      <c r="B102" s="42"/>
      <c r="C102" s="206" t="s">
        <v>238</v>
      </c>
      <c r="D102" s="206" t="s">
        <v>198</v>
      </c>
      <c r="E102" s="207" t="s">
        <v>2896</v>
      </c>
      <c r="F102" s="208" t="s">
        <v>2897</v>
      </c>
      <c r="G102" s="209" t="s">
        <v>2885</v>
      </c>
      <c r="H102" s="210">
        <v>1</v>
      </c>
      <c r="I102" s="211"/>
      <c r="J102" s="212">
        <f>ROUND(I102*H102,2)</f>
        <v>0</v>
      </c>
      <c r="K102" s="208" t="s">
        <v>21</v>
      </c>
      <c r="L102" s="62"/>
      <c r="M102" s="213" t="s">
        <v>21</v>
      </c>
      <c r="N102" s="214" t="s">
        <v>41</v>
      </c>
      <c r="O102" s="43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AR102" s="25" t="s">
        <v>203</v>
      </c>
      <c r="AT102" s="25" t="s">
        <v>198</v>
      </c>
      <c r="AU102" s="25" t="s">
        <v>77</v>
      </c>
      <c r="AY102" s="25" t="s">
        <v>195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5" t="s">
        <v>77</v>
      </c>
      <c r="BK102" s="217">
        <f>ROUND(I102*H102,2)</f>
        <v>0</v>
      </c>
      <c r="BL102" s="25" t="s">
        <v>203</v>
      </c>
      <c r="BM102" s="25" t="s">
        <v>274</v>
      </c>
    </row>
    <row r="103" spans="2:47" s="1" customFormat="1" ht="13.5">
      <c r="B103" s="42"/>
      <c r="C103" s="64"/>
      <c r="D103" s="245" t="s">
        <v>205</v>
      </c>
      <c r="E103" s="64"/>
      <c r="F103" s="255" t="s">
        <v>2897</v>
      </c>
      <c r="G103" s="64"/>
      <c r="H103" s="64"/>
      <c r="I103" s="174"/>
      <c r="J103" s="64"/>
      <c r="K103" s="64"/>
      <c r="L103" s="62"/>
      <c r="M103" s="220"/>
      <c r="N103" s="43"/>
      <c r="O103" s="43"/>
      <c r="P103" s="43"/>
      <c r="Q103" s="43"/>
      <c r="R103" s="43"/>
      <c r="S103" s="43"/>
      <c r="T103" s="79"/>
      <c r="AT103" s="25" t="s">
        <v>205</v>
      </c>
      <c r="AU103" s="25" t="s">
        <v>77</v>
      </c>
    </row>
    <row r="104" spans="2:65" s="1" customFormat="1" ht="22.5" customHeight="1">
      <c r="B104" s="42"/>
      <c r="C104" s="206" t="s">
        <v>244</v>
      </c>
      <c r="D104" s="206" t="s">
        <v>198</v>
      </c>
      <c r="E104" s="207" t="s">
        <v>2898</v>
      </c>
      <c r="F104" s="208" t="s">
        <v>2899</v>
      </c>
      <c r="G104" s="209" t="s">
        <v>2885</v>
      </c>
      <c r="H104" s="210">
        <v>3</v>
      </c>
      <c r="I104" s="211"/>
      <c r="J104" s="212">
        <f>ROUND(I104*H104,2)</f>
        <v>0</v>
      </c>
      <c r="K104" s="208" t="s">
        <v>21</v>
      </c>
      <c r="L104" s="62"/>
      <c r="M104" s="213" t="s">
        <v>21</v>
      </c>
      <c r="N104" s="214" t="s">
        <v>41</v>
      </c>
      <c r="O104" s="43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AR104" s="25" t="s">
        <v>203</v>
      </c>
      <c r="AT104" s="25" t="s">
        <v>198</v>
      </c>
      <c r="AU104" s="25" t="s">
        <v>77</v>
      </c>
      <c r="AY104" s="25" t="s">
        <v>195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5" t="s">
        <v>77</v>
      </c>
      <c r="BK104" s="217">
        <f>ROUND(I104*H104,2)</f>
        <v>0</v>
      </c>
      <c r="BL104" s="25" t="s">
        <v>203</v>
      </c>
      <c r="BM104" s="25" t="s">
        <v>289</v>
      </c>
    </row>
    <row r="105" spans="2:47" s="1" customFormat="1" ht="13.5">
      <c r="B105" s="42"/>
      <c r="C105" s="64"/>
      <c r="D105" s="245" t="s">
        <v>205</v>
      </c>
      <c r="E105" s="64"/>
      <c r="F105" s="255" t="s">
        <v>2899</v>
      </c>
      <c r="G105" s="64"/>
      <c r="H105" s="64"/>
      <c r="I105" s="174"/>
      <c r="J105" s="64"/>
      <c r="K105" s="64"/>
      <c r="L105" s="62"/>
      <c r="M105" s="220"/>
      <c r="N105" s="43"/>
      <c r="O105" s="43"/>
      <c r="P105" s="43"/>
      <c r="Q105" s="43"/>
      <c r="R105" s="43"/>
      <c r="S105" s="43"/>
      <c r="T105" s="79"/>
      <c r="AT105" s="25" t="s">
        <v>205</v>
      </c>
      <c r="AU105" s="25" t="s">
        <v>77</v>
      </c>
    </row>
    <row r="106" spans="2:65" s="1" customFormat="1" ht="22.5" customHeight="1">
      <c r="B106" s="42"/>
      <c r="C106" s="206" t="s">
        <v>236</v>
      </c>
      <c r="D106" s="206" t="s">
        <v>198</v>
      </c>
      <c r="E106" s="207" t="s">
        <v>2900</v>
      </c>
      <c r="F106" s="208" t="s">
        <v>2901</v>
      </c>
      <c r="G106" s="209" t="s">
        <v>2885</v>
      </c>
      <c r="H106" s="210">
        <v>8</v>
      </c>
      <c r="I106" s="211"/>
      <c r="J106" s="212">
        <f>ROUND(I106*H106,2)</f>
        <v>0</v>
      </c>
      <c r="K106" s="208" t="s">
        <v>21</v>
      </c>
      <c r="L106" s="62"/>
      <c r="M106" s="213" t="s">
        <v>21</v>
      </c>
      <c r="N106" s="214" t="s">
        <v>41</v>
      </c>
      <c r="O106" s="43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203</v>
      </c>
      <c r="AT106" s="25" t="s">
        <v>198</v>
      </c>
      <c r="AU106" s="25" t="s">
        <v>77</v>
      </c>
      <c r="AY106" s="25" t="s">
        <v>195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77</v>
      </c>
      <c r="BK106" s="217">
        <f>ROUND(I106*H106,2)</f>
        <v>0</v>
      </c>
      <c r="BL106" s="25" t="s">
        <v>203</v>
      </c>
      <c r="BM106" s="25" t="s">
        <v>301</v>
      </c>
    </row>
    <row r="107" spans="2:47" s="1" customFormat="1" ht="13.5">
      <c r="B107" s="42"/>
      <c r="C107" s="64"/>
      <c r="D107" s="245" t="s">
        <v>205</v>
      </c>
      <c r="E107" s="64"/>
      <c r="F107" s="255" t="s">
        <v>2901</v>
      </c>
      <c r="G107" s="64"/>
      <c r="H107" s="64"/>
      <c r="I107" s="174"/>
      <c r="J107" s="64"/>
      <c r="K107" s="64"/>
      <c r="L107" s="62"/>
      <c r="M107" s="220"/>
      <c r="N107" s="43"/>
      <c r="O107" s="43"/>
      <c r="P107" s="43"/>
      <c r="Q107" s="43"/>
      <c r="R107" s="43"/>
      <c r="S107" s="43"/>
      <c r="T107" s="79"/>
      <c r="AT107" s="25" t="s">
        <v>205</v>
      </c>
      <c r="AU107" s="25" t="s">
        <v>77</v>
      </c>
    </row>
    <row r="108" spans="2:65" s="1" customFormat="1" ht="22.5" customHeight="1">
      <c r="B108" s="42"/>
      <c r="C108" s="206" t="s">
        <v>256</v>
      </c>
      <c r="D108" s="206" t="s">
        <v>198</v>
      </c>
      <c r="E108" s="207" t="s">
        <v>2902</v>
      </c>
      <c r="F108" s="208" t="s">
        <v>2903</v>
      </c>
      <c r="G108" s="209" t="s">
        <v>2885</v>
      </c>
      <c r="H108" s="210">
        <v>4</v>
      </c>
      <c r="I108" s="211"/>
      <c r="J108" s="212">
        <f>ROUND(I108*H108,2)</f>
        <v>0</v>
      </c>
      <c r="K108" s="208" t="s">
        <v>21</v>
      </c>
      <c r="L108" s="62"/>
      <c r="M108" s="213" t="s">
        <v>21</v>
      </c>
      <c r="N108" s="214" t="s">
        <v>41</v>
      </c>
      <c r="O108" s="43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203</v>
      </c>
      <c r="AT108" s="25" t="s">
        <v>198</v>
      </c>
      <c r="AU108" s="25" t="s">
        <v>77</v>
      </c>
      <c r="AY108" s="25" t="s">
        <v>195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77</v>
      </c>
      <c r="BK108" s="217">
        <f>ROUND(I108*H108,2)</f>
        <v>0</v>
      </c>
      <c r="BL108" s="25" t="s">
        <v>203</v>
      </c>
      <c r="BM108" s="25" t="s">
        <v>313</v>
      </c>
    </row>
    <row r="109" spans="2:47" s="1" customFormat="1" ht="13.5">
      <c r="B109" s="42"/>
      <c r="C109" s="64"/>
      <c r="D109" s="245" t="s">
        <v>205</v>
      </c>
      <c r="E109" s="64"/>
      <c r="F109" s="255" t="s">
        <v>2903</v>
      </c>
      <c r="G109" s="64"/>
      <c r="H109" s="64"/>
      <c r="I109" s="174"/>
      <c r="J109" s="64"/>
      <c r="K109" s="64"/>
      <c r="L109" s="62"/>
      <c r="M109" s="220"/>
      <c r="N109" s="43"/>
      <c r="O109" s="43"/>
      <c r="P109" s="43"/>
      <c r="Q109" s="43"/>
      <c r="R109" s="43"/>
      <c r="S109" s="43"/>
      <c r="T109" s="79"/>
      <c r="AT109" s="25" t="s">
        <v>205</v>
      </c>
      <c r="AU109" s="25" t="s">
        <v>77</v>
      </c>
    </row>
    <row r="110" spans="2:65" s="1" customFormat="1" ht="22.5" customHeight="1">
      <c r="B110" s="42"/>
      <c r="C110" s="206" t="s">
        <v>261</v>
      </c>
      <c r="D110" s="206" t="s">
        <v>198</v>
      </c>
      <c r="E110" s="207" t="s">
        <v>2904</v>
      </c>
      <c r="F110" s="208" t="s">
        <v>2905</v>
      </c>
      <c r="G110" s="209" t="s">
        <v>2885</v>
      </c>
      <c r="H110" s="210">
        <v>8</v>
      </c>
      <c r="I110" s="211"/>
      <c r="J110" s="212">
        <f>ROUND(I110*H110,2)</f>
        <v>0</v>
      </c>
      <c r="K110" s="208" t="s">
        <v>21</v>
      </c>
      <c r="L110" s="62"/>
      <c r="M110" s="213" t="s">
        <v>21</v>
      </c>
      <c r="N110" s="214" t="s">
        <v>41</v>
      </c>
      <c r="O110" s="43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AR110" s="25" t="s">
        <v>203</v>
      </c>
      <c r="AT110" s="25" t="s">
        <v>198</v>
      </c>
      <c r="AU110" s="25" t="s">
        <v>77</v>
      </c>
      <c r="AY110" s="25" t="s">
        <v>195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5" t="s">
        <v>77</v>
      </c>
      <c r="BK110" s="217">
        <f>ROUND(I110*H110,2)</f>
        <v>0</v>
      </c>
      <c r="BL110" s="25" t="s">
        <v>203</v>
      </c>
      <c r="BM110" s="25" t="s">
        <v>330</v>
      </c>
    </row>
    <row r="111" spans="2:47" s="1" customFormat="1" ht="13.5">
      <c r="B111" s="42"/>
      <c r="C111" s="64"/>
      <c r="D111" s="245" t="s">
        <v>205</v>
      </c>
      <c r="E111" s="64"/>
      <c r="F111" s="255" t="s">
        <v>2905</v>
      </c>
      <c r="G111" s="64"/>
      <c r="H111" s="64"/>
      <c r="I111" s="174"/>
      <c r="J111" s="64"/>
      <c r="K111" s="64"/>
      <c r="L111" s="62"/>
      <c r="M111" s="220"/>
      <c r="N111" s="43"/>
      <c r="O111" s="43"/>
      <c r="P111" s="43"/>
      <c r="Q111" s="43"/>
      <c r="R111" s="43"/>
      <c r="S111" s="43"/>
      <c r="T111" s="79"/>
      <c r="AT111" s="25" t="s">
        <v>205</v>
      </c>
      <c r="AU111" s="25" t="s">
        <v>77</v>
      </c>
    </row>
    <row r="112" spans="2:65" s="1" customFormat="1" ht="22.5" customHeight="1">
      <c r="B112" s="42"/>
      <c r="C112" s="206" t="s">
        <v>266</v>
      </c>
      <c r="D112" s="206" t="s">
        <v>198</v>
      </c>
      <c r="E112" s="207" t="s">
        <v>2906</v>
      </c>
      <c r="F112" s="208" t="s">
        <v>2907</v>
      </c>
      <c r="G112" s="209" t="s">
        <v>2885</v>
      </c>
      <c r="H112" s="210">
        <v>7</v>
      </c>
      <c r="I112" s="211"/>
      <c r="J112" s="212">
        <f>ROUND(I112*H112,2)</f>
        <v>0</v>
      </c>
      <c r="K112" s="208" t="s">
        <v>21</v>
      </c>
      <c r="L112" s="62"/>
      <c r="M112" s="213" t="s">
        <v>21</v>
      </c>
      <c r="N112" s="214" t="s">
        <v>41</v>
      </c>
      <c r="O112" s="43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203</v>
      </c>
      <c r="AT112" s="25" t="s">
        <v>198</v>
      </c>
      <c r="AU112" s="25" t="s">
        <v>77</v>
      </c>
      <c r="AY112" s="25" t="s">
        <v>195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77</v>
      </c>
      <c r="BK112" s="217">
        <f>ROUND(I112*H112,2)</f>
        <v>0</v>
      </c>
      <c r="BL112" s="25" t="s">
        <v>203</v>
      </c>
      <c r="BM112" s="25" t="s">
        <v>342</v>
      </c>
    </row>
    <row r="113" spans="2:47" s="1" customFormat="1" ht="13.5">
      <c r="B113" s="42"/>
      <c r="C113" s="64"/>
      <c r="D113" s="245" t="s">
        <v>205</v>
      </c>
      <c r="E113" s="64"/>
      <c r="F113" s="255" t="s">
        <v>2907</v>
      </c>
      <c r="G113" s="64"/>
      <c r="H113" s="64"/>
      <c r="I113" s="174"/>
      <c r="J113" s="64"/>
      <c r="K113" s="64"/>
      <c r="L113" s="62"/>
      <c r="M113" s="220"/>
      <c r="N113" s="43"/>
      <c r="O113" s="43"/>
      <c r="P113" s="43"/>
      <c r="Q113" s="43"/>
      <c r="R113" s="43"/>
      <c r="S113" s="43"/>
      <c r="T113" s="79"/>
      <c r="AT113" s="25" t="s">
        <v>205</v>
      </c>
      <c r="AU113" s="25" t="s">
        <v>77</v>
      </c>
    </row>
    <row r="114" spans="2:65" s="1" customFormat="1" ht="22.5" customHeight="1">
      <c r="B114" s="42"/>
      <c r="C114" s="206" t="s">
        <v>274</v>
      </c>
      <c r="D114" s="206" t="s">
        <v>198</v>
      </c>
      <c r="E114" s="207" t="s">
        <v>2908</v>
      </c>
      <c r="F114" s="208" t="s">
        <v>2909</v>
      </c>
      <c r="G114" s="209" t="s">
        <v>2885</v>
      </c>
      <c r="H114" s="210">
        <v>10</v>
      </c>
      <c r="I114" s="211"/>
      <c r="J114" s="212">
        <f>ROUND(I114*H114,2)</f>
        <v>0</v>
      </c>
      <c r="K114" s="208" t="s">
        <v>21</v>
      </c>
      <c r="L114" s="62"/>
      <c r="M114" s="213" t="s">
        <v>21</v>
      </c>
      <c r="N114" s="214" t="s">
        <v>41</v>
      </c>
      <c r="O114" s="43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AR114" s="25" t="s">
        <v>203</v>
      </c>
      <c r="AT114" s="25" t="s">
        <v>198</v>
      </c>
      <c r="AU114" s="25" t="s">
        <v>77</v>
      </c>
      <c r="AY114" s="25" t="s">
        <v>195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5" t="s">
        <v>77</v>
      </c>
      <c r="BK114" s="217">
        <f>ROUND(I114*H114,2)</f>
        <v>0</v>
      </c>
      <c r="BL114" s="25" t="s">
        <v>203</v>
      </c>
      <c r="BM114" s="25" t="s">
        <v>355</v>
      </c>
    </row>
    <row r="115" spans="2:47" s="1" customFormat="1" ht="13.5">
      <c r="B115" s="42"/>
      <c r="C115" s="64"/>
      <c r="D115" s="245" t="s">
        <v>205</v>
      </c>
      <c r="E115" s="64"/>
      <c r="F115" s="255" t="s">
        <v>2909</v>
      </c>
      <c r="G115" s="64"/>
      <c r="H115" s="64"/>
      <c r="I115" s="174"/>
      <c r="J115" s="64"/>
      <c r="K115" s="64"/>
      <c r="L115" s="62"/>
      <c r="M115" s="220"/>
      <c r="N115" s="43"/>
      <c r="O115" s="43"/>
      <c r="P115" s="43"/>
      <c r="Q115" s="43"/>
      <c r="R115" s="43"/>
      <c r="S115" s="43"/>
      <c r="T115" s="79"/>
      <c r="AT115" s="25" t="s">
        <v>205</v>
      </c>
      <c r="AU115" s="25" t="s">
        <v>77</v>
      </c>
    </row>
    <row r="116" spans="2:65" s="1" customFormat="1" ht="22.5" customHeight="1">
      <c r="B116" s="42"/>
      <c r="C116" s="206" t="s">
        <v>283</v>
      </c>
      <c r="D116" s="206" t="s">
        <v>198</v>
      </c>
      <c r="E116" s="207" t="s">
        <v>2910</v>
      </c>
      <c r="F116" s="208" t="s">
        <v>2911</v>
      </c>
      <c r="G116" s="209" t="s">
        <v>2885</v>
      </c>
      <c r="H116" s="210">
        <v>6</v>
      </c>
      <c r="I116" s="211"/>
      <c r="J116" s="212">
        <f>ROUND(I116*H116,2)</f>
        <v>0</v>
      </c>
      <c r="K116" s="208" t="s">
        <v>21</v>
      </c>
      <c r="L116" s="62"/>
      <c r="M116" s="213" t="s">
        <v>21</v>
      </c>
      <c r="N116" s="214" t="s">
        <v>41</v>
      </c>
      <c r="O116" s="43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203</v>
      </c>
      <c r="AT116" s="25" t="s">
        <v>198</v>
      </c>
      <c r="AU116" s="25" t="s">
        <v>77</v>
      </c>
      <c r="AY116" s="25" t="s">
        <v>195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77</v>
      </c>
      <c r="BK116" s="217">
        <f>ROUND(I116*H116,2)</f>
        <v>0</v>
      </c>
      <c r="BL116" s="25" t="s">
        <v>203</v>
      </c>
      <c r="BM116" s="25" t="s">
        <v>369</v>
      </c>
    </row>
    <row r="117" spans="2:47" s="1" customFormat="1" ht="13.5">
      <c r="B117" s="42"/>
      <c r="C117" s="64"/>
      <c r="D117" s="245" t="s">
        <v>205</v>
      </c>
      <c r="E117" s="64"/>
      <c r="F117" s="255" t="s">
        <v>2911</v>
      </c>
      <c r="G117" s="64"/>
      <c r="H117" s="64"/>
      <c r="I117" s="174"/>
      <c r="J117" s="64"/>
      <c r="K117" s="64"/>
      <c r="L117" s="62"/>
      <c r="M117" s="220"/>
      <c r="N117" s="43"/>
      <c r="O117" s="43"/>
      <c r="P117" s="43"/>
      <c r="Q117" s="43"/>
      <c r="R117" s="43"/>
      <c r="S117" s="43"/>
      <c r="T117" s="79"/>
      <c r="AT117" s="25" t="s">
        <v>205</v>
      </c>
      <c r="AU117" s="25" t="s">
        <v>77</v>
      </c>
    </row>
    <row r="118" spans="2:65" s="1" customFormat="1" ht="22.5" customHeight="1">
      <c r="B118" s="42"/>
      <c r="C118" s="206" t="s">
        <v>289</v>
      </c>
      <c r="D118" s="206" t="s">
        <v>198</v>
      </c>
      <c r="E118" s="207" t="s">
        <v>2912</v>
      </c>
      <c r="F118" s="208" t="s">
        <v>2913</v>
      </c>
      <c r="G118" s="209" t="s">
        <v>2885</v>
      </c>
      <c r="H118" s="210">
        <v>4</v>
      </c>
      <c r="I118" s="211"/>
      <c r="J118" s="212">
        <f>ROUND(I118*H118,2)</f>
        <v>0</v>
      </c>
      <c r="K118" s="208" t="s">
        <v>21</v>
      </c>
      <c r="L118" s="62"/>
      <c r="M118" s="213" t="s">
        <v>21</v>
      </c>
      <c r="N118" s="214" t="s">
        <v>41</v>
      </c>
      <c r="O118" s="43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AR118" s="25" t="s">
        <v>203</v>
      </c>
      <c r="AT118" s="25" t="s">
        <v>198</v>
      </c>
      <c r="AU118" s="25" t="s">
        <v>77</v>
      </c>
      <c r="AY118" s="25" t="s">
        <v>195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5" t="s">
        <v>77</v>
      </c>
      <c r="BK118" s="217">
        <f>ROUND(I118*H118,2)</f>
        <v>0</v>
      </c>
      <c r="BL118" s="25" t="s">
        <v>203</v>
      </c>
      <c r="BM118" s="25" t="s">
        <v>379</v>
      </c>
    </row>
    <row r="119" spans="2:47" s="1" customFormat="1" ht="13.5">
      <c r="B119" s="42"/>
      <c r="C119" s="64"/>
      <c r="D119" s="245" t="s">
        <v>205</v>
      </c>
      <c r="E119" s="64"/>
      <c r="F119" s="255" t="s">
        <v>2913</v>
      </c>
      <c r="G119" s="64"/>
      <c r="H119" s="64"/>
      <c r="I119" s="174"/>
      <c r="J119" s="64"/>
      <c r="K119" s="64"/>
      <c r="L119" s="62"/>
      <c r="M119" s="220"/>
      <c r="N119" s="43"/>
      <c r="O119" s="43"/>
      <c r="P119" s="43"/>
      <c r="Q119" s="43"/>
      <c r="R119" s="43"/>
      <c r="S119" s="43"/>
      <c r="T119" s="79"/>
      <c r="AT119" s="25" t="s">
        <v>205</v>
      </c>
      <c r="AU119" s="25" t="s">
        <v>77</v>
      </c>
    </row>
    <row r="120" spans="2:65" s="1" customFormat="1" ht="22.5" customHeight="1">
      <c r="B120" s="42"/>
      <c r="C120" s="206" t="s">
        <v>10</v>
      </c>
      <c r="D120" s="206" t="s">
        <v>198</v>
      </c>
      <c r="E120" s="207" t="s">
        <v>2914</v>
      </c>
      <c r="F120" s="208" t="s">
        <v>2915</v>
      </c>
      <c r="G120" s="209" t="s">
        <v>2885</v>
      </c>
      <c r="H120" s="210">
        <v>8</v>
      </c>
      <c r="I120" s="211"/>
      <c r="J120" s="212">
        <f>ROUND(I120*H120,2)</f>
        <v>0</v>
      </c>
      <c r="K120" s="208" t="s">
        <v>21</v>
      </c>
      <c r="L120" s="62"/>
      <c r="M120" s="213" t="s">
        <v>21</v>
      </c>
      <c r="N120" s="214" t="s">
        <v>41</v>
      </c>
      <c r="O120" s="43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203</v>
      </c>
      <c r="AT120" s="25" t="s">
        <v>198</v>
      </c>
      <c r="AU120" s="25" t="s">
        <v>77</v>
      </c>
      <c r="AY120" s="25" t="s">
        <v>195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77</v>
      </c>
      <c r="BK120" s="217">
        <f>ROUND(I120*H120,2)</f>
        <v>0</v>
      </c>
      <c r="BL120" s="25" t="s">
        <v>203</v>
      </c>
      <c r="BM120" s="25" t="s">
        <v>390</v>
      </c>
    </row>
    <row r="121" spans="2:47" s="1" customFormat="1" ht="13.5">
      <c r="B121" s="42"/>
      <c r="C121" s="64"/>
      <c r="D121" s="218" t="s">
        <v>205</v>
      </c>
      <c r="E121" s="64"/>
      <c r="F121" s="219" t="s">
        <v>2915</v>
      </c>
      <c r="G121" s="64"/>
      <c r="H121" s="64"/>
      <c r="I121" s="174"/>
      <c r="J121" s="64"/>
      <c r="K121" s="64"/>
      <c r="L121" s="62"/>
      <c r="M121" s="220"/>
      <c r="N121" s="43"/>
      <c r="O121" s="43"/>
      <c r="P121" s="43"/>
      <c r="Q121" s="43"/>
      <c r="R121" s="43"/>
      <c r="S121" s="43"/>
      <c r="T121" s="79"/>
      <c r="AT121" s="25" t="s">
        <v>205</v>
      </c>
      <c r="AU121" s="25" t="s">
        <v>77</v>
      </c>
    </row>
    <row r="122" spans="2:63" s="11" customFormat="1" ht="37.35" customHeight="1">
      <c r="B122" s="189"/>
      <c r="C122" s="190"/>
      <c r="D122" s="203" t="s">
        <v>69</v>
      </c>
      <c r="E122" s="285" t="s">
        <v>2916</v>
      </c>
      <c r="F122" s="285" t="s">
        <v>2917</v>
      </c>
      <c r="G122" s="190"/>
      <c r="H122" s="190"/>
      <c r="I122" s="193"/>
      <c r="J122" s="286">
        <f>BK122</f>
        <v>0</v>
      </c>
      <c r="K122" s="190"/>
      <c r="L122" s="195"/>
      <c r="M122" s="196"/>
      <c r="N122" s="197"/>
      <c r="O122" s="197"/>
      <c r="P122" s="198">
        <f>SUM(P123:P136)</f>
        <v>0</v>
      </c>
      <c r="Q122" s="197"/>
      <c r="R122" s="198">
        <f>SUM(R123:R136)</f>
        <v>0</v>
      </c>
      <c r="S122" s="197"/>
      <c r="T122" s="199">
        <f>SUM(T123:T136)</f>
        <v>0</v>
      </c>
      <c r="AR122" s="200" t="s">
        <v>77</v>
      </c>
      <c r="AT122" s="201" t="s">
        <v>69</v>
      </c>
      <c r="AU122" s="201" t="s">
        <v>70</v>
      </c>
      <c r="AY122" s="200" t="s">
        <v>195</v>
      </c>
      <c r="BK122" s="202">
        <f>SUM(BK123:BK136)</f>
        <v>0</v>
      </c>
    </row>
    <row r="123" spans="2:65" s="1" customFormat="1" ht="22.5" customHeight="1">
      <c r="B123" s="42"/>
      <c r="C123" s="206" t="s">
        <v>301</v>
      </c>
      <c r="D123" s="206" t="s">
        <v>198</v>
      </c>
      <c r="E123" s="207" t="s">
        <v>2918</v>
      </c>
      <c r="F123" s="208" t="s">
        <v>2919</v>
      </c>
      <c r="G123" s="209" t="s">
        <v>351</v>
      </c>
      <c r="H123" s="210">
        <v>500</v>
      </c>
      <c r="I123" s="211"/>
      <c r="J123" s="212">
        <f>ROUND(I123*H123,2)</f>
        <v>0</v>
      </c>
      <c r="K123" s="208" t="s">
        <v>21</v>
      </c>
      <c r="L123" s="62"/>
      <c r="M123" s="213" t="s">
        <v>21</v>
      </c>
      <c r="N123" s="214" t="s">
        <v>41</v>
      </c>
      <c r="O123" s="43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203</v>
      </c>
      <c r="AT123" s="25" t="s">
        <v>198</v>
      </c>
      <c r="AU123" s="25" t="s">
        <v>77</v>
      </c>
      <c r="AY123" s="25" t="s">
        <v>195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77</v>
      </c>
      <c r="BK123" s="217">
        <f>ROUND(I123*H123,2)</f>
        <v>0</v>
      </c>
      <c r="BL123" s="25" t="s">
        <v>203</v>
      </c>
      <c r="BM123" s="25" t="s">
        <v>403</v>
      </c>
    </row>
    <row r="124" spans="2:47" s="1" customFormat="1" ht="13.5">
      <c r="B124" s="42"/>
      <c r="C124" s="64"/>
      <c r="D124" s="245" t="s">
        <v>205</v>
      </c>
      <c r="E124" s="64"/>
      <c r="F124" s="255" t="s">
        <v>2920</v>
      </c>
      <c r="G124" s="64"/>
      <c r="H124" s="64"/>
      <c r="I124" s="174"/>
      <c r="J124" s="64"/>
      <c r="K124" s="64"/>
      <c r="L124" s="62"/>
      <c r="M124" s="220"/>
      <c r="N124" s="43"/>
      <c r="O124" s="43"/>
      <c r="P124" s="43"/>
      <c r="Q124" s="43"/>
      <c r="R124" s="43"/>
      <c r="S124" s="43"/>
      <c r="T124" s="79"/>
      <c r="AT124" s="25" t="s">
        <v>205</v>
      </c>
      <c r="AU124" s="25" t="s">
        <v>77</v>
      </c>
    </row>
    <row r="125" spans="2:65" s="1" customFormat="1" ht="22.5" customHeight="1">
      <c r="B125" s="42"/>
      <c r="C125" s="206" t="s">
        <v>306</v>
      </c>
      <c r="D125" s="206" t="s">
        <v>198</v>
      </c>
      <c r="E125" s="207" t="s">
        <v>2921</v>
      </c>
      <c r="F125" s="208" t="s">
        <v>2922</v>
      </c>
      <c r="G125" s="209" t="s">
        <v>351</v>
      </c>
      <c r="H125" s="210">
        <v>800</v>
      </c>
      <c r="I125" s="211"/>
      <c r="J125" s="212">
        <f>ROUND(I125*H125,2)</f>
        <v>0</v>
      </c>
      <c r="K125" s="208" t="s">
        <v>21</v>
      </c>
      <c r="L125" s="62"/>
      <c r="M125" s="213" t="s">
        <v>21</v>
      </c>
      <c r="N125" s="214" t="s">
        <v>41</v>
      </c>
      <c r="O125" s="43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AR125" s="25" t="s">
        <v>203</v>
      </c>
      <c r="AT125" s="25" t="s">
        <v>198</v>
      </c>
      <c r="AU125" s="25" t="s">
        <v>77</v>
      </c>
      <c r="AY125" s="25" t="s">
        <v>195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25" t="s">
        <v>77</v>
      </c>
      <c r="BK125" s="217">
        <f>ROUND(I125*H125,2)</f>
        <v>0</v>
      </c>
      <c r="BL125" s="25" t="s">
        <v>203</v>
      </c>
      <c r="BM125" s="25" t="s">
        <v>413</v>
      </c>
    </row>
    <row r="126" spans="2:47" s="1" customFormat="1" ht="13.5">
      <c r="B126" s="42"/>
      <c r="C126" s="64"/>
      <c r="D126" s="245" t="s">
        <v>205</v>
      </c>
      <c r="E126" s="64"/>
      <c r="F126" s="255" t="s">
        <v>2923</v>
      </c>
      <c r="G126" s="64"/>
      <c r="H126" s="64"/>
      <c r="I126" s="174"/>
      <c r="J126" s="64"/>
      <c r="K126" s="64"/>
      <c r="L126" s="62"/>
      <c r="M126" s="220"/>
      <c r="N126" s="43"/>
      <c r="O126" s="43"/>
      <c r="P126" s="43"/>
      <c r="Q126" s="43"/>
      <c r="R126" s="43"/>
      <c r="S126" s="43"/>
      <c r="T126" s="79"/>
      <c r="AT126" s="25" t="s">
        <v>205</v>
      </c>
      <c r="AU126" s="25" t="s">
        <v>77</v>
      </c>
    </row>
    <row r="127" spans="2:65" s="1" customFormat="1" ht="22.5" customHeight="1">
      <c r="B127" s="42"/>
      <c r="C127" s="206" t="s">
        <v>313</v>
      </c>
      <c r="D127" s="206" t="s">
        <v>198</v>
      </c>
      <c r="E127" s="207" t="s">
        <v>2924</v>
      </c>
      <c r="F127" s="208" t="s">
        <v>2925</v>
      </c>
      <c r="G127" s="209" t="s">
        <v>351</v>
      </c>
      <c r="H127" s="210">
        <v>60</v>
      </c>
      <c r="I127" s="211"/>
      <c r="J127" s="212">
        <f>ROUND(I127*H127,2)</f>
        <v>0</v>
      </c>
      <c r="K127" s="208" t="s">
        <v>21</v>
      </c>
      <c r="L127" s="62"/>
      <c r="M127" s="213" t="s">
        <v>21</v>
      </c>
      <c r="N127" s="214" t="s">
        <v>41</v>
      </c>
      <c r="O127" s="43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203</v>
      </c>
      <c r="AT127" s="25" t="s">
        <v>198</v>
      </c>
      <c r="AU127" s="25" t="s">
        <v>77</v>
      </c>
      <c r="AY127" s="25" t="s">
        <v>195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77</v>
      </c>
      <c r="BK127" s="217">
        <f>ROUND(I127*H127,2)</f>
        <v>0</v>
      </c>
      <c r="BL127" s="25" t="s">
        <v>203</v>
      </c>
      <c r="BM127" s="25" t="s">
        <v>425</v>
      </c>
    </row>
    <row r="128" spans="2:47" s="1" customFormat="1" ht="13.5">
      <c r="B128" s="42"/>
      <c r="C128" s="64"/>
      <c r="D128" s="245" t="s">
        <v>205</v>
      </c>
      <c r="E128" s="64"/>
      <c r="F128" s="255" t="s">
        <v>2926</v>
      </c>
      <c r="G128" s="64"/>
      <c r="H128" s="64"/>
      <c r="I128" s="174"/>
      <c r="J128" s="64"/>
      <c r="K128" s="64"/>
      <c r="L128" s="62"/>
      <c r="M128" s="220"/>
      <c r="N128" s="43"/>
      <c r="O128" s="43"/>
      <c r="P128" s="43"/>
      <c r="Q128" s="43"/>
      <c r="R128" s="43"/>
      <c r="S128" s="43"/>
      <c r="T128" s="79"/>
      <c r="AT128" s="25" t="s">
        <v>205</v>
      </c>
      <c r="AU128" s="25" t="s">
        <v>77</v>
      </c>
    </row>
    <row r="129" spans="2:65" s="1" customFormat="1" ht="22.5" customHeight="1">
      <c r="B129" s="42"/>
      <c r="C129" s="206" t="s">
        <v>324</v>
      </c>
      <c r="D129" s="206" t="s">
        <v>198</v>
      </c>
      <c r="E129" s="207" t="s">
        <v>2927</v>
      </c>
      <c r="F129" s="208" t="s">
        <v>2928</v>
      </c>
      <c r="G129" s="209" t="s">
        <v>351</v>
      </c>
      <c r="H129" s="210">
        <v>50</v>
      </c>
      <c r="I129" s="211"/>
      <c r="J129" s="212">
        <f>ROUND(I129*H129,2)</f>
        <v>0</v>
      </c>
      <c r="K129" s="208" t="s">
        <v>21</v>
      </c>
      <c r="L129" s="62"/>
      <c r="M129" s="213" t="s">
        <v>21</v>
      </c>
      <c r="N129" s="214" t="s">
        <v>41</v>
      </c>
      <c r="O129" s="43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203</v>
      </c>
      <c r="AT129" s="25" t="s">
        <v>198</v>
      </c>
      <c r="AU129" s="25" t="s">
        <v>77</v>
      </c>
      <c r="AY129" s="25" t="s">
        <v>195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77</v>
      </c>
      <c r="BK129" s="217">
        <f>ROUND(I129*H129,2)</f>
        <v>0</v>
      </c>
      <c r="BL129" s="25" t="s">
        <v>203</v>
      </c>
      <c r="BM129" s="25" t="s">
        <v>439</v>
      </c>
    </row>
    <row r="130" spans="2:47" s="1" customFormat="1" ht="13.5">
      <c r="B130" s="42"/>
      <c r="C130" s="64"/>
      <c r="D130" s="245" t="s">
        <v>205</v>
      </c>
      <c r="E130" s="64"/>
      <c r="F130" s="255" t="s">
        <v>2928</v>
      </c>
      <c r="G130" s="64"/>
      <c r="H130" s="64"/>
      <c r="I130" s="174"/>
      <c r="J130" s="64"/>
      <c r="K130" s="64"/>
      <c r="L130" s="62"/>
      <c r="M130" s="220"/>
      <c r="N130" s="43"/>
      <c r="O130" s="43"/>
      <c r="P130" s="43"/>
      <c r="Q130" s="43"/>
      <c r="R130" s="43"/>
      <c r="S130" s="43"/>
      <c r="T130" s="79"/>
      <c r="AT130" s="25" t="s">
        <v>205</v>
      </c>
      <c r="AU130" s="25" t="s">
        <v>77</v>
      </c>
    </row>
    <row r="131" spans="2:65" s="1" customFormat="1" ht="22.5" customHeight="1">
      <c r="B131" s="42"/>
      <c r="C131" s="206" t="s">
        <v>330</v>
      </c>
      <c r="D131" s="206" t="s">
        <v>198</v>
      </c>
      <c r="E131" s="207" t="s">
        <v>2929</v>
      </c>
      <c r="F131" s="208" t="s">
        <v>2930</v>
      </c>
      <c r="G131" s="209" t="s">
        <v>351</v>
      </c>
      <c r="H131" s="210">
        <v>20</v>
      </c>
      <c r="I131" s="211"/>
      <c r="J131" s="212">
        <f>ROUND(I131*H131,2)</f>
        <v>0</v>
      </c>
      <c r="K131" s="208" t="s">
        <v>21</v>
      </c>
      <c r="L131" s="62"/>
      <c r="M131" s="213" t="s">
        <v>21</v>
      </c>
      <c r="N131" s="214" t="s">
        <v>41</v>
      </c>
      <c r="O131" s="43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AR131" s="25" t="s">
        <v>203</v>
      </c>
      <c r="AT131" s="25" t="s">
        <v>198</v>
      </c>
      <c r="AU131" s="25" t="s">
        <v>77</v>
      </c>
      <c r="AY131" s="25" t="s">
        <v>195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25" t="s">
        <v>77</v>
      </c>
      <c r="BK131" s="217">
        <f>ROUND(I131*H131,2)</f>
        <v>0</v>
      </c>
      <c r="BL131" s="25" t="s">
        <v>203</v>
      </c>
      <c r="BM131" s="25" t="s">
        <v>451</v>
      </c>
    </row>
    <row r="132" spans="2:47" s="1" customFormat="1" ht="13.5">
      <c r="B132" s="42"/>
      <c r="C132" s="64"/>
      <c r="D132" s="245" t="s">
        <v>205</v>
      </c>
      <c r="E132" s="64"/>
      <c r="F132" s="255" t="s">
        <v>2930</v>
      </c>
      <c r="G132" s="64"/>
      <c r="H132" s="64"/>
      <c r="I132" s="174"/>
      <c r="J132" s="64"/>
      <c r="K132" s="64"/>
      <c r="L132" s="62"/>
      <c r="M132" s="220"/>
      <c r="N132" s="43"/>
      <c r="O132" s="43"/>
      <c r="P132" s="43"/>
      <c r="Q132" s="43"/>
      <c r="R132" s="43"/>
      <c r="S132" s="43"/>
      <c r="T132" s="79"/>
      <c r="AT132" s="25" t="s">
        <v>205</v>
      </c>
      <c r="AU132" s="25" t="s">
        <v>77</v>
      </c>
    </row>
    <row r="133" spans="2:65" s="1" customFormat="1" ht="22.5" customHeight="1">
      <c r="B133" s="42"/>
      <c r="C133" s="206" t="s">
        <v>9</v>
      </c>
      <c r="D133" s="206" t="s">
        <v>198</v>
      </c>
      <c r="E133" s="207" t="s">
        <v>2931</v>
      </c>
      <c r="F133" s="208" t="s">
        <v>2932</v>
      </c>
      <c r="G133" s="209" t="s">
        <v>351</v>
      </c>
      <c r="H133" s="210">
        <v>25</v>
      </c>
      <c r="I133" s="211"/>
      <c r="J133" s="212">
        <f>ROUND(I133*H133,2)</f>
        <v>0</v>
      </c>
      <c r="K133" s="208" t="s">
        <v>21</v>
      </c>
      <c r="L133" s="62"/>
      <c r="M133" s="213" t="s">
        <v>21</v>
      </c>
      <c r="N133" s="214" t="s">
        <v>41</v>
      </c>
      <c r="O133" s="43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AR133" s="25" t="s">
        <v>203</v>
      </c>
      <c r="AT133" s="25" t="s">
        <v>198</v>
      </c>
      <c r="AU133" s="25" t="s">
        <v>77</v>
      </c>
      <c r="AY133" s="25" t="s">
        <v>195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77</v>
      </c>
      <c r="BK133" s="217">
        <f>ROUND(I133*H133,2)</f>
        <v>0</v>
      </c>
      <c r="BL133" s="25" t="s">
        <v>203</v>
      </c>
      <c r="BM133" s="25" t="s">
        <v>464</v>
      </c>
    </row>
    <row r="134" spans="2:47" s="1" customFormat="1" ht="13.5">
      <c r="B134" s="42"/>
      <c r="C134" s="64"/>
      <c r="D134" s="245" t="s">
        <v>205</v>
      </c>
      <c r="E134" s="64"/>
      <c r="F134" s="255" t="s">
        <v>2933</v>
      </c>
      <c r="G134" s="64"/>
      <c r="H134" s="64"/>
      <c r="I134" s="174"/>
      <c r="J134" s="64"/>
      <c r="K134" s="64"/>
      <c r="L134" s="62"/>
      <c r="M134" s="220"/>
      <c r="N134" s="43"/>
      <c r="O134" s="43"/>
      <c r="P134" s="43"/>
      <c r="Q134" s="43"/>
      <c r="R134" s="43"/>
      <c r="S134" s="43"/>
      <c r="T134" s="79"/>
      <c r="AT134" s="25" t="s">
        <v>205</v>
      </c>
      <c r="AU134" s="25" t="s">
        <v>77</v>
      </c>
    </row>
    <row r="135" spans="2:65" s="1" customFormat="1" ht="22.5" customHeight="1">
      <c r="B135" s="42"/>
      <c r="C135" s="206" t="s">
        <v>342</v>
      </c>
      <c r="D135" s="206" t="s">
        <v>198</v>
      </c>
      <c r="E135" s="207" t="s">
        <v>2934</v>
      </c>
      <c r="F135" s="208" t="s">
        <v>2935</v>
      </c>
      <c r="G135" s="209" t="s">
        <v>351</v>
      </c>
      <c r="H135" s="210">
        <v>20</v>
      </c>
      <c r="I135" s="211"/>
      <c r="J135" s="212">
        <f>ROUND(I135*H135,2)</f>
        <v>0</v>
      </c>
      <c r="K135" s="208" t="s">
        <v>21</v>
      </c>
      <c r="L135" s="62"/>
      <c r="M135" s="213" t="s">
        <v>21</v>
      </c>
      <c r="N135" s="214" t="s">
        <v>41</v>
      </c>
      <c r="O135" s="43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AR135" s="25" t="s">
        <v>203</v>
      </c>
      <c r="AT135" s="25" t="s">
        <v>198</v>
      </c>
      <c r="AU135" s="25" t="s">
        <v>77</v>
      </c>
      <c r="AY135" s="25" t="s">
        <v>195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25" t="s">
        <v>77</v>
      </c>
      <c r="BK135" s="217">
        <f>ROUND(I135*H135,2)</f>
        <v>0</v>
      </c>
      <c r="BL135" s="25" t="s">
        <v>203</v>
      </c>
      <c r="BM135" s="25" t="s">
        <v>483</v>
      </c>
    </row>
    <row r="136" spans="2:47" s="1" customFormat="1" ht="13.5">
      <c r="B136" s="42"/>
      <c r="C136" s="64"/>
      <c r="D136" s="218" t="s">
        <v>205</v>
      </c>
      <c r="E136" s="64"/>
      <c r="F136" s="219" t="s">
        <v>2935</v>
      </c>
      <c r="G136" s="64"/>
      <c r="H136" s="64"/>
      <c r="I136" s="174"/>
      <c r="J136" s="64"/>
      <c r="K136" s="64"/>
      <c r="L136" s="62"/>
      <c r="M136" s="220"/>
      <c r="N136" s="43"/>
      <c r="O136" s="43"/>
      <c r="P136" s="43"/>
      <c r="Q136" s="43"/>
      <c r="R136" s="43"/>
      <c r="S136" s="43"/>
      <c r="T136" s="79"/>
      <c r="AT136" s="25" t="s">
        <v>205</v>
      </c>
      <c r="AU136" s="25" t="s">
        <v>77</v>
      </c>
    </row>
    <row r="137" spans="2:63" s="11" customFormat="1" ht="37.35" customHeight="1">
      <c r="B137" s="189"/>
      <c r="C137" s="190"/>
      <c r="D137" s="203" t="s">
        <v>69</v>
      </c>
      <c r="E137" s="285" t="s">
        <v>2936</v>
      </c>
      <c r="F137" s="285" t="s">
        <v>2937</v>
      </c>
      <c r="G137" s="190"/>
      <c r="H137" s="190"/>
      <c r="I137" s="193"/>
      <c r="J137" s="286">
        <f>BK137</f>
        <v>0</v>
      </c>
      <c r="K137" s="190"/>
      <c r="L137" s="195"/>
      <c r="M137" s="196"/>
      <c r="N137" s="197"/>
      <c r="O137" s="197"/>
      <c r="P137" s="198">
        <f>SUM(P138:P141)</f>
        <v>0</v>
      </c>
      <c r="Q137" s="197"/>
      <c r="R137" s="198">
        <f>SUM(R138:R141)</f>
        <v>0</v>
      </c>
      <c r="S137" s="197"/>
      <c r="T137" s="199">
        <f>SUM(T138:T141)</f>
        <v>0</v>
      </c>
      <c r="AR137" s="200" t="s">
        <v>77</v>
      </c>
      <c r="AT137" s="201" t="s">
        <v>69</v>
      </c>
      <c r="AU137" s="201" t="s">
        <v>70</v>
      </c>
      <c r="AY137" s="200" t="s">
        <v>195</v>
      </c>
      <c r="BK137" s="202">
        <f>SUM(BK138:BK141)</f>
        <v>0</v>
      </c>
    </row>
    <row r="138" spans="2:65" s="1" customFormat="1" ht="22.5" customHeight="1">
      <c r="B138" s="42"/>
      <c r="C138" s="206" t="s">
        <v>348</v>
      </c>
      <c r="D138" s="206" t="s">
        <v>198</v>
      </c>
      <c r="E138" s="207" t="s">
        <v>2938</v>
      </c>
      <c r="F138" s="208" t="s">
        <v>2939</v>
      </c>
      <c r="G138" s="209" t="s">
        <v>351</v>
      </c>
      <c r="H138" s="210">
        <v>30</v>
      </c>
      <c r="I138" s="211"/>
      <c r="J138" s="212">
        <f>ROUND(I138*H138,2)</f>
        <v>0</v>
      </c>
      <c r="K138" s="208" t="s">
        <v>21</v>
      </c>
      <c r="L138" s="62"/>
      <c r="M138" s="213" t="s">
        <v>21</v>
      </c>
      <c r="N138" s="214" t="s">
        <v>41</v>
      </c>
      <c r="O138" s="43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203</v>
      </c>
      <c r="AT138" s="25" t="s">
        <v>198</v>
      </c>
      <c r="AU138" s="25" t="s">
        <v>77</v>
      </c>
      <c r="AY138" s="25" t="s">
        <v>195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77</v>
      </c>
      <c r="BK138" s="217">
        <f>ROUND(I138*H138,2)</f>
        <v>0</v>
      </c>
      <c r="BL138" s="25" t="s">
        <v>203</v>
      </c>
      <c r="BM138" s="25" t="s">
        <v>493</v>
      </c>
    </row>
    <row r="139" spans="2:47" s="1" customFormat="1" ht="13.5">
      <c r="B139" s="42"/>
      <c r="C139" s="64"/>
      <c r="D139" s="245" t="s">
        <v>205</v>
      </c>
      <c r="E139" s="64"/>
      <c r="F139" s="255" t="s">
        <v>2940</v>
      </c>
      <c r="G139" s="64"/>
      <c r="H139" s="64"/>
      <c r="I139" s="174"/>
      <c r="J139" s="64"/>
      <c r="K139" s="64"/>
      <c r="L139" s="62"/>
      <c r="M139" s="220"/>
      <c r="N139" s="43"/>
      <c r="O139" s="43"/>
      <c r="P139" s="43"/>
      <c r="Q139" s="43"/>
      <c r="R139" s="43"/>
      <c r="S139" s="43"/>
      <c r="T139" s="79"/>
      <c r="AT139" s="25" t="s">
        <v>205</v>
      </c>
      <c r="AU139" s="25" t="s">
        <v>77</v>
      </c>
    </row>
    <row r="140" spans="2:65" s="1" customFormat="1" ht="22.5" customHeight="1">
      <c r="B140" s="42"/>
      <c r="C140" s="206" t="s">
        <v>355</v>
      </c>
      <c r="D140" s="206" t="s">
        <v>198</v>
      </c>
      <c r="E140" s="207" t="s">
        <v>2941</v>
      </c>
      <c r="F140" s="208" t="s">
        <v>2942</v>
      </c>
      <c r="G140" s="209" t="s">
        <v>351</v>
      </c>
      <c r="H140" s="210">
        <v>25</v>
      </c>
      <c r="I140" s="211"/>
      <c r="J140" s="212">
        <f>ROUND(I140*H140,2)</f>
        <v>0</v>
      </c>
      <c r="K140" s="208" t="s">
        <v>21</v>
      </c>
      <c r="L140" s="62"/>
      <c r="M140" s="213" t="s">
        <v>21</v>
      </c>
      <c r="N140" s="214" t="s">
        <v>41</v>
      </c>
      <c r="O140" s="43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203</v>
      </c>
      <c r="AT140" s="25" t="s">
        <v>198</v>
      </c>
      <c r="AU140" s="25" t="s">
        <v>77</v>
      </c>
      <c r="AY140" s="25" t="s">
        <v>195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77</v>
      </c>
      <c r="BK140" s="217">
        <f>ROUND(I140*H140,2)</f>
        <v>0</v>
      </c>
      <c r="BL140" s="25" t="s">
        <v>203</v>
      </c>
      <c r="BM140" s="25" t="s">
        <v>506</v>
      </c>
    </row>
    <row r="141" spans="2:47" s="1" customFormat="1" ht="13.5">
      <c r="B141" s="42"/>
      <c r="C141" s="64"/>
      <c r="D141" s="218" t="s">
        <v>205</v>
      </c>
      <c r="E141" s="64"/>
      <c r="F141" s="219" t="s">
        <v>2942</v>
      </c>
      <c r="G141" s="64"/>
      <c r="H141" s="64"/>
      <c r="I141" s="174"/>
      <c r="J141" s="64"/>
      <c r="K141" s="64"/>
      <c r="L141" s="62"/>
      <c r="M141" s="220"/>
      <c r="N141" s="43"/>
      <c r="O141" s="43"/>
      <c r="P141" s="43"/>
      <c r="Q141" s="43"/>
      <c r="R141" s="43"/>
      <c r="S141" s="43"/>
      <c r="T141" s="79"/>
      <c r="AT141" s="25" t="s">
        <v>205</v>
      </c>
      <c r="AU141" s="25" t="s">
        <v>77</v>
      </c>
    </row>
    <row r="142" spans="2:63" s="11" customFormat="1" ht="37.35" customHeight="1">
      <c r="B142" s="189"/>
      <c r="C142" s="190"/>
      <c r="D142" s="203" t="s">
        <v>69</v>
      </c>
      <c r="E142" s="285" t="s">
        <v>2943</v>
      </c>
      <c r="F142" s="285" t="s">
        <v>2944</v>
      </c>
      <c r="G142" s="190"/>
      <c r="H142" s="190"/>
      <c r="I142" s="193"/>
      <c r="J142" s="286">
        <f>BK142</f>
        <v>0</v>
      </c>
      <c r="K142" s="190"/>
      <c r="L142" s="195"/>
      <c r="M142" s="196"/>
      <c r="N142" s="197"/>
      <c r="O142" s="197"/>
      <c r="P142" s="198">
        <f>SUM(P143:P150)</f>
        <v>0</v>
      </c>
      <c r="Q142" s="197"/>
      <c r="R142" s="198">
        <f>SUM(R143:R150)</f>
        <v>0</v>
      </c>
      <c r="S142" s="197"/>
      <c r="T142" s="199">
        <f>SUM(T143:T150)</f>
        <v>0</v>
      </c>
      <c r="AR142" s="200" t="s">
        <v>77</v>
      </c>
      <c r="AT142" s="201" t="s">
        <v>69</v>
      </c>
      <c r="AU142" s="201" t="s">
        <v>70</v>
      </c>
      <c r="AY142" s="200" t="s">
        <v>195</v>
      </c>
      <c r="BK142" s="202">
        <f>SUM(BK143:BK150)</f>
        <v>0</v>
      </c>
    </row>
    <row r="143" spans="2:65" s="1" customFormat="1" ht="22.5" customHeight="1">
      <c r="B143" s="42"/>
      <c r="C143" s="206" t="s">
        <v>364</v>
      </c>
      <c r="D143" s="206" t="s">
        <v>198</v>
      </c>
      <c r="E143" s="207" t="s">
        <v>2945</v>
      </c>
      <c r="F143" s="208" t="s">
        <v>2946</v>
      </c>
      <c r="G143" s="209" t="s">
        <v>2885</v>
      </c>
      <c r="H143" s="210">
        <v>23</v>
      </c>
      <c r="I143" s="211"/>
      <c r="J143" s="212">
        <f>ROUND(I143*H143,2)</f>
        <v>0</v>
      </c>
      <c r="K143" s="208" t="s">
        <v>21</v>
      </c>
      <c r="L143" s="62"/>
      <c r="M143" s="213" t="s">
        <v>21</v>
      </c>
      <c r="N143" s="214" t="s">
        <v>41</v>
      </c>
      <c r="O143" s="43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AR143" s="25" t="s">
        <v>203</v>
      </c>
      <c r="AT143" s="25" t="s">
        <v>198</v>
      </c>
      <c r="AU143" s="25" t="s">
        <v>77</v>
      </c>
      <c r="AY143" s="25" t="s">
        <v>195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25" t="s">
        <v>77</v>
      </c>
      <c r="BK143" s="217">
        <f>ROUND(I143*H143,2)</f>
        <v>0</v>
      </c>
      <c r="BL143" s="25" t="s">
        <v>203</v>
      </c>
      <c r="BM143" s="25" t="s">
        <v>521</v>
      </c>
    </row>
    <row r="144" spans="2:47" s="1" customFormat="1" ht="13.5">
      <c r="B144" s="42"/>
      <c r="C144" s="64"/>
      <c r="D144" s="245" t="s">
        <v>205</v>
      </c>
      <c r="E144" s="64"/>
      <c r="F144" s="255" t="s">
        <v>2946</v>
      </c>
      <c r="G144" s="64"/>
      <c r="H144" s="64"/>
      <c r="I144" s="174"/>
      <c r="J144" s="64"/>
      <c r="K144" s="64"/>
      <c r="L144" s="62"/>
      <c r="M144" s="220"/>
      <c r="N144" s="43"/>
      <c r="O144" s="43"/>
      <c r="P144" s="43"/>
      <c r="Q144" s="43"/>
      <c r="R144" s="43"/>
      <c r="S144" s="43"/>
      <c r="T144" s="79"/>
      <c r="AT144" s="25" t="s">
        <v>205</v>
      </c>
      <c r="AU144" s="25" t="s">
        <v>77</v>
      </c>
    </row>
    <row r="145" spans="2:65" s="1" customFormat="1" ht="22.5" customHeight="1">
      <c r="B145" s="42"/>
      <c r="C145" s="206" t="s">
        <v>369</v>
      </c>
      <c r="D145" s="206" t="s">
        <v>198</v>
      </c>
      <c r="E145" s="207" t="s">
        <v>2947</v>
      </c>
      <c r="F145" s="208" t="s">
        <v>2948</v>
      </c>
      <c r="G145" s="209" t="s">
        <v>2885</v>
      </c>
      <c r="H145" s="210">
        <v>4</v>
      </c>
      <c r="I145" s="211"/>
      <c r="J145" s="212">
        <f>ROUND(I145*H145,2)</f>
        <v>0</v>
      </c>
      <c r="K145" s="208" t="s">
        <v>21</v>
      </c>
      <c r="L145" s="62"/>
      <c r="M145" s="213" t="s">
        <v>21</v>
      </c>
      <c r="N145" s="214" t="s">
        <v>41</v>
      </c>
      <c r="O145" s="43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203</v>
      </c>
      <c r="AT145" s="25" t="s">
        <v>198</v>
      </c>
      <c r="AU145" s="25" t="s">
        <v>77</v>
      </c>
      <c r="AY145" s="25" t="s">
        <v>195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77</v>
      </c>
      <c r="BK145" s="217">
        <f>ROUND(I145*H145,2)</f>
        <v>0</v>
      </c>
      <c r="BL145" s="25" t="s">
        <v>203</v>
      </c>
      <c r="BM145" s="25" t="s">
        <v>531</v>
      </c>
    </row>
    <row r="146" spans="2:47" s="1" customFormat="1" ht="13.5">
      <c r="B146" s="42"/>
      <c r="C146" s="64"/>
      <c r="D146" s="245" t="s">
        <v>205</v>
      </c>
      <c r="E146" s="64"/>
      <c r="F146" s="255" t="s">
        <v>2948</v>
      </c>
      <c r="G146" s="64"/>
      <c r="H146" s="64"/>
      <c r="I146" s="174"/>
      <c r="J146" s="64"/>
      <c r="K146" s="64"/>
      <c r="L146" s="62"/>
      <c r="M146" s="220"/>
      <c r="N146" s="43"/>
      <c r="O146" s="43"/>
      <c r="P146" s="43"/>
      <c r="Q146" s="43"/>
      <c r="R146" s="43"/>
      <c r="S146" s="43"/>
      <c r="T146" s="79"/>
      <c r="AT146" s="25" t="s">
        <v>205</v>
      </c>
      <c r="AU146" s="25" t="s">
        <v>77</v>
      </c>
    </row>
    <row r="147" spans="2:65" s="1" customFormat="1" ht="22.5" customHeight="1">
      <c r="B147" s="42"/>
      <c r="C147" s="206" t="s">
        <v>374</v>
      </c>
      <c r="D147" s="206" t="s">
        <v>198</v>
      </c>
      <c r="E147" s="207" t="s">
        <v>2949</v>
      </c>
      <c r="F147" s="208" t="s">
        <v>2950</v>
      </c>
      <c r="G147" s="209" t="s">
        <v>2885</v>
      </c>
      <c r="H147" s="210">
        <v>1</v>
      </c>
      <c r="I147" s="211"/>
      <c r="J147" s="212">
        <f>ROUND(I147*H147,2)</f>
        <v>0</v>
      </c>
      <c r="K147" s="208" t="s">
        <v>21</v>
      </c>
      <c r="L147" s="62"/>
      <c r="M147" s="213" t="s">
        <v>21</v>
      </c>
      <c r="N147" s="214" t="s">
        <v>41</v>
      </c>
      <c r="O147" s="43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203</v>
      </c>
      <c r="AT147" s="25" t="s">
        <v>198</v>
      </c>
      <c r="AU147" s="25" t="s">
        <v>77</v>
      </c>
      <c r="AY147" s="25" t="s">
        <v>195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77</v>
      </c>
      <c r="BK147" s="217">
        <f>ROUND(I147*H147,2)</f>
        <v>0</v>
      </c>
      <c r="BL147" s="25" t="s">
        <v>203</v>
      </c>
      <c r="BM147" s="25" t="s">
        <v>544</v>
      </c>
    </row>
    <row r="148" spans="2:47" s="1" customFormat="1" ht="13.5">
      <c r="B148" s="42"/>
      <c r="C148" s="64"/>
      <c r="D148" s="245" t="s">
        <v>205</v>
      </c>
      <c r="E148" s="64"/>
      <c r="F148" s="255" t="s">
        <v>2950</v>
      </c>
      <c r="G148" s="64"/>
      <c r="H148" s="64"/>
      <c r="I148" s="174"/>
      <c r="J148" s="64"/>
      <c r="K148" s="64"/>
      <c r="L148" s="62"/>
      <c r="M148" s="220"/>
      <c r="N148" s="43"/>
      <c r="O148" s="43"/>
      <c r="P148" s="43"/>
      <c r="Q148" s="43"/>
      <c r="R148" s="43"/>
      <c r="S148" s="43"/>
      <c r="T148" s="79"/>
      <c r="AT148" s="25" t="s">
        <v>205</v>
      </c>
      <c r="AU148" s="25" t="s">
        <v>77</v>
      </c>
    </row>
    <row r="149" spans="2:65" s="1" customFormat="1" ht="22.5" customHeight="1">
      <c r="B149" s="42"/>
      <c r="C149" s="206" t="s">
        <v>379</v>
      </c>
      <c r="D149" s="206" t="s">
        <v>198</v>
      </c>
      <c r="E149" s="207" t="s">
        <v>2951</v>
      </c>
      <c r="F149" s="208" t="s">
        <v>2952</v>
      </c>
      <c r="G149" s="209" t="s">
        <v>2885</v>
      </c>
      <c r="H149" s="210">
        <v>1</v>
      </c>
      <c r="I149" s="211"/>
      <c r="J149" s="212">
        <f>ROUND(I149*H149,2)</f>
        <v>0</v>
      </c>
      <c r="K149" s="208" t="s">
        <v>21</v>
      </c>
      <c r="L149" s="62"/>
      <c r="M149" s="213" t="s">
        <v>21</v>
      </c>
      <c r="N149" s="214" t="s">
        <v>41</v>
      </c>
      <c r="O149" s="43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AR149" s="25" t="s">
        <v>203</v>
      </c>
      <c r="AT149" s="25" t="s">
        <v>198</v>
      </c>
      <c r="AU149" s="25" t="s">
        <v>77</v>
      </c>
      <c r="AY149" s="25" t="s">
        <v>195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25" t="s">
        <v>77</v>
      </c>
      <c r="BK149" s="217">
        <f>ROUND(I149*H149,2)</f>
        <v>0</v>
      </c>
      <c r="BL149" s="25" t="s">
        <v>203</v>
      </c>
      <c r="BM149" s="25" t="s">
        <v>554</v>
      </c>
    </row>
    <row r="150" spans="2:47" s="1" customFormat="1" ht="13.5">
      <c r="B150" s="42"/>
      <c r="C150" s="64"/>
      <c r="D150" s="218" t="s">
        <v>205</v>
      </c>
      <c r="E150" s="64"/>
      <c r="F150" s="219" t="s">
        <v>2952</v>
      </c>
      <c r="G150" s="64"/>
      <c r="H150" s="64"/>
      <c r="I150" s="174"/>
      <c r="J150" s="64"/>
      <c r="K150" s="64"/>
      <c r="L150" s="62"/>
      <c r="M150" s="220"/>
      <c r="N150" s="43"/>
      <c r="O150" s="43"/>
      <c r="P150" s="43"/>
      <c r="Q150" s="43"/>
      <c r="R150" s="43"/>
      <c r="S150" s="43"/>
      <c r="T150" s="79"/>
      <c r="AT150" s="25" t="s">
        <v>205</v>
      </c>
      <c r="AU150" s="25" t="s">
        <v>77</v>
      </c>
    </row>
    <row r="151" spans="2:63" s="11" customFormat="1" ht="37.35" customHeight="1">
      <c r="B151" s="189"/>
      <c r="C151" s="190"/>
      <c r="D151" s="203" t="s">
        <v>69</v>
      </c>
      <c r="E151" s="285" t="s">
        <v>2953</v>
      </c>
      <c r="F151" s="285" t="s">
        <v>2954</v>
      </c>
      <c r="G151" s="190"/>
      <c r="H151" s="190"/>
      <c r="I151" s="193"/>
      <c r="J151" s="286">
        <f>BK151</f>
        <v>0</v>
      </c>
      <c r="K151" s="190"/>
      <c r="L151" s="195"/>
      <c r="M151" s="196"/>
      <c r="N151" s="197"/>
      <c r="O151" s="197"/>
      <c r="P151" s="198">
        <f>SUM(P152:P157)</f>
        <v>0</v>
      </c>
      <c r="Q151" s="197"/>
      <c r="R151" s="198">
        <f>SUM(R152:R157)</f>
        <v>0</v>
      </c>
      <c r="S151" s="197"/>
      <c r="T151" s="199">
        <f>SUM(T152:T157)</f>
        <v>0</v>
      </c>
      <c r="AR151" s="200" t="s">
        <v>77</v>
      </c>
      <c r="AT151" s="201" t="s">
        <v>69</v>
      </c>
      <c r="AU151" s="201" t="s">
        <v>70</v>
      </c>
      <c r="AY151" s="200" t="s">
        <v>195</v>
      </c>
      <c r="BK151" s="202">
        <f>SUM(BK152:BK157)</f>
        <v>0</v>
      </c>
    </row>
    <row r="152" spans="2:65" s="1" customFormat="1" ht="22.5" customHeight="1">
      <c r="B152" s="42"/>
      <c r="C152" s="206" t="s">
        <v>385</v>
      </c>
      <c r="D152" s="206" t="s">
        <v>198</v>
      </c>
      <c r="E152" s="207" t="s">
        <v>2955</v>
      </c>
      <c r="F152" s="208" t="s">
        <v>2956</v>
      </c>
      <c r="G152" s="209" t="s">
        <v>2885</v>
      </c>
      <c r="H152" s="210">
        <v>79</v>
      </c>
      <c r="I152" s="211"/>
      <c r="J152" s="212">
        <f>ROUND(I152*H152,2)</f>
        <v>0</v>
      </c>
      <c r="K152" s="208" t="s">
        <v>21</v>
      </c>
      <c r="L152" s="62"/>
      <c r="M152" s="213" t="s">
        <v>21</v>
      </c>
      <c r="N152" s="214" t="s">
        <v>41</v>
      </c>
      <c r="O152" s="43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5" t="s">
        <v>203</v>
      </c>
      <c r="AT152" s="25" t="s">
        <v>198</v>
      </c>
      <c r="AU152" s="25" t="s">
        <v>77</v>
      </c>
      <c r="AY152" s="25" t="s">
        <v>195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5" t="s">
        <v>77</v>
      </c>
      <c r="BK152" s="217">
        <f>ROUND(I152*H152,2)</f>
        <v>0</v>
      </c>
      <c r="BL152" s="25" t="s">
        <v>203</v>
      </c>
      <c r="BM152" s="25" t="s">
        <v>564</v>
      </c>
    </row>
    <row r="153" spans="2:47" s="1" customFormat="1" ht="13.5">
      <c r="B153" s="42"/>
      <c r="C153" s="64"/>
      <c r="D153" s="245" t="s">
        <v>205</v>
      </c>
      <c r="E153" s="64"/>
      <c r="F153" s="255" t="s">
        <v>2957</v>
      </c>
      <c r="G153" s="64"/>
      <c r="H153" s="64"/>
      <c r="I153" s="174"/>
      <c r="J153" s="64"/>
      <c r="K153" s="64"/>
      <c r="L153" s="62"/>
      <c r="M153" s="220"/>
      <c r="N153" s="43"/>
      <c r="O153" s="43"/>
      <c r="P153" s="43"/>
      <c r="Q153" s="43"/>
      <c r="R153" s="43"/>
      <c r="S153" s="43"/>
      <c r="T153" s="79"/>
      <c r="AT153" s="25" t="s">
        <v>205</v>
      </c>
      <c r="AU153" s="25" t="s">
        <v>77</v>
      </c>
    </row>
    <row r="154" spans="2:65" s="1" customFormat="1" ht="22.5" customHeight="1">
      <c r="B154" s="42"/>
      <c r="C154" s="206" t="s">
        <v>390</v>
      </c>
      <c r="D154" s="206" t="s">
        <v>198</v>
      </c>
      <c r="E154" s="207" t="s">
        <v>2958</v>
      </c>
      <c r="F154" s="208" t="s">
        <v>2959</v>
      </c>
      <c r="G154" s="209" t="s">
        <v>2885</v>
      </c>
      <c r="H154" s="210">
        <v>1</v>
      </c>
      <c r="I154" s="211"/>
      <c r="J154" s="212">
        <f>ROUND(I154*H154,2)</f>
        <v>0</v>
      </c>
      <c r="K154" s="208" t="s">
        <v>21</v>
      </c>
      <c r="L154" s="62"/>
      <c r="M154" s="213" t="s">
        <v>21</v>
      </c>
      <c r="N154" s="214" t="s">
        <v>41</v>
      </c>
      <c r="O154" s="43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203</v>
      </c>
      <c r="AT154" s="25" t="s">
        <v>198</v>
      </c>
      <c r="AU154" s="25" t="s">
        <v>77</v>
      </c>
      <c r="AY154" s="25" t="s">
        <v>195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77</v>
      </c>
      <c r="BK154" s="217">
        <f>ROUND(I154*H154,2)</f>
        <v>0</v>
      </c>
      <c r="BL154" s="25" t="s">
        <v>203</v>
      </c>
      <c r="BM154" s="25" t="s">
        <v>577</v>
      </c>
    </row>
    <row r="155" spans="2:47" s="1" customFormat="1" ht="13.5">
      <c r="B155" s="42"/>
      <c r="C155" s="64"/>
      <c r="D155" s="245" t="s">
        <v>205</v>
      </c>
      <c r="E155" s="64"/>
      <c r="F155" s="255" t="s">
        <v>2959</v>
      </c>
      <c r="G155" s="64"/>
      <c r="H155" s="64"/>
      <c r="I155" s="174"/>
      <c r="J155" s="64"/>
      <c r="K155" s="64"/>
      <c r="L155" s="62"/>
      <c r="M155" s="220"/>
      <c r="N155" s="43"/>
      <c r="O155" s="43"/>
      <c r="P155" s="43"/>
      <c r="Q155" s="43"/>
      <c r="R155" s="43"/>
      <c r="S155" s="43"/>
      <c r="T155" s="79"/>
      <c r="AT155" s="25" t="s">
        <v>205</v>
      </c>
      <c r="AU155" s="25" t="s">
        <v>77</v>
      </c>
    </row>
    <row r="156" spans="2:65" s="1" customFormat="1" ht="22.5" customHeight="1">
      <c r="B156" s="42"/>
      <c r="C156" s="206" t="s">
        <v>396</v>
      </c>
      <c r="D156" s="206" t="s">
        <v>198</v>
      </c>
      <c r="E156" s="207" t="s">
        <v>2960</v>
      </c>
      <c r="F156" s="208" t="s">
        <v>2961</v>
      </c>
      <c r="G156" s="209" t="s">
        <v>2885</v>
      </c>
      <c r="H156" s="210">
        <v>1</v>
      </c>
      <c r="I156" s="211"/>
      <c r="J156" s="212">
        <f>ROUND(I156*H156,2)</f>
        <v>0</v>
      </c>
      <c r="K156" s="208" t="s">
        <v>21</v>
      </c>
      <c r="L156" s="62"/>
      <c r="M156" s="213" t="s">
        <v>21</v>
      </c>
      <c r="N156" s="214" t="s">
        <v>41</v>
      </c>
      <c r="O156" s="43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203</v>
      </c>
      <c r="AT156" s="25" t="s">
        <v>198</v>
      </c>
      <c r="AU156" s="25" t="s">
        <v>77</v>
      </c>
      <c r="AY156" s="25" t="s">
        <v>195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77</v>
      </c>
      <c r="BK156" s="217">
        <f>ROUND(I156*H156,2)</f>
        <v>0</v>
      </c>
      <c r="BL156" s="25" t="s">
        <v>203</v>
      </c>
      <c r="BM156" s="25" t="s">
        <v>590</v>
      </c>
    </row>
    <row r="157" spans="2:47" s="1" customFormat="1" ht="13.5">
      <c r="B157" s="42"/>
      <c r="C157" s="64"/>
      <c r="D157" s="218" t="s">
        <v>205</v>
      </c>
      <c r="E157" s="64"/>
      <c r="F157" s="219" t="s">
        <v>2961</v>
      </c>
      <c r="G157" s="64"/>
      <c r="H157" s="64"/>
      <c r="I157" s="174"/>
      <c r="J157" s="64"/>
      <c r="K157" s="64"/>
      <c r="L157" s="62"/>
      <c r="M157" s="220"/>
      <c r="N157" s="43"/>
      <c r="O157" s="43"/>
      <c r="P157" s="43"/>
      <c r="Q157" s="43"/>
      <c r="R157" s="43"/>
      <c r="S157" s="43"/>
      <c r="T157" s="79"/>
      <c r="AT157" s="25" t="s">
        <v>205</v>
      </c>
      <c r="AU157" s="25" t="s">
        <v>77</v>
      </c>
    </row>
    <row r="158" spans="2:63" s="11" customFormat="1" ht="37.35" customHeight="1">
      <c r="B158" s="189"/>
      <c r="C158" s="190"/>
      <c r="D158" s="203" t="s">
        <v>69</v>
      </c>
      <c r="E158" s="285" t="s">
        <v>2962</v>
      </c>
      <c r="F158" s="285" t="s">
        <v>2963</v>
      </c>
      <c r="G158" s="190"/>
      <c r="H158" s="190"/>
      <c r="I158" s="193"/>
      <c r="J158" s="286">
        <f>BK158</f>
        <v>0</v>
      </c>
      <c r="K158" s="190"/>
      <c r="L158" s="195"/>
      <c r="M158" s="196"/>
      <c r="N158" s="197"/>
      <c r="O158" s="197"/>
      <c r="P158" s="198">
        <f>SUM(P159:P160)</f>
        <v>0</v>
      </c>
      <c r="Q158" s="197"/>
      <c r="R158" s="198">
        <f>SUM(R159:R160)</f>
        <v>0</v>
      </c>
      <c r="S158" s="197"/>
      <c r="T158" s="199">
        <f>SUM(T159:T160)</f>
        <v>0</v>
      </c>
      <c r="AR158" s="200" t="s">
        <v>77</v>
      </c>
      <c r="AT158" s="201" t="s">
        <v>69</v>
      </c>
      <c r="AU158" s="201" t="s">
        <v>70</v>
      </c>
      <c r="AY158" s="200" t="s">
        <v>195</v>
      </c>
      <c r="BK158" s="202">
        <f>SUM(BK159:BK160)</f>
        <v>0</v>
      </c>
    </row>
    <row r="159" spans="2:65" s="1" customFormat="1" ht="22.5" customHeight="1">
      <c r="B159" s="42"/>
      <c r="C159" s="206" t="s">
        <v>403</v>
      </c>
      <c r="D159" s="206" t="s">
        <v>198</v>
      </c>
      <c r="E159" s="207" t="s">
        <v>2964</v>
      </c>
      <c r="F159" s="208" t="s">
        <v>2965</v>
      </c>
      <c r="G159" s="209" t="s">
        <v>351</v>
      </c>
      <c r="H159" s="210">
        <v>55</v>
      </c>
      <c r="I159" s="211"/>
      <c r="J159" s="212">
        <f>ROUND(I159*H159,2)</f>
        <v>0</v>
      </c>
      <c r="K159" s="208" t="s">
        <v>21</v>
      </c>
      <c r="L159" s="62"/>
      <c r="M159" s="213" t="s">
        <v>21</v>
      </c>
      <c r="N159" s="214" t="s">
        <v>41</v>
      </c>
      <c r="O159" s="43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AR159" s="25" t="s">
        <v>203</v>
      </c>
      <c r="AT159" s="25" t="s">
        <v>198</v>
      </c>
      <c r="AU159" s="25" t="s">
        <v>77</v>
      </c>
      <c r="AY159" s="25" t="s">
        <v>195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25" t="s">
        <v>77</v>
      </c>
      <c r="BK159" s="217">
        <f>ROUND(I159*H159,2)</f>
        <v>0</v>
      </c>
      <c r="BL159" s="25" t="s">
        <v>203</v>
      </c>
      <c r="BM159" s="25" t="s">
        <v>601</v>
      </c>
    </row>
    <row r="160" spans="2:47" s="1" customFormat="1" ht="13.5">
      <c r="B160" s="42"/>
      <c r="C160" s="64"/>
      <c r="D160" s="218" t="s">
        <v>205</v>
      </c>
      <c r="E160" s="64"/>
      <c r="F160" s="219" t="s">
        <v>2965</v>
      </c>
      <c r="G160" s="64"/>
      <c r="H160" s="64"/>
      <c r="I160" s="174"/>
      <c r="J160" s="64"/>
      <c r="K160" s="64"/>
      <c r="L160" s="62"/>
      <c r="M160" s="220"/>
      <c r="N160" s="43"/>
      <c r="O160" s="43"/>
      <c r="P160" s="43"/>
      <c r="Q160" s="43"/>
      <c r="R160" s="43"/>
      <c r="S160" s="43"/>
      <c r="T160" s="79"/>
      <c r="AT160" s="25" t="s">
        <v>205</v>
      </c>
      <c r="AU160" s="25" t="s">
        <v>77</v>
      </c>
    </row>
    <row r="161" spans="2:63" s="11" customFormat="1" ht="37.35" customHeight="1">
      <c r="B161" s="189"/>
      <c r="C161" s="190"/>
      <c r="D161" s="203" t="s">
        <v>69</v>
      </c>
      <c r="E161" s="285" t="s">
        <v>2966</v>
      </c>
      <c r="F161" s="285" t="s">
        <v>2967</v>
      </c>
      <c r="G161" s="190"/>
      <c r="H161" s="190"/>
      <c r="I161" s="193"/>
      <c r="J161" s="286">
        <f>BK161</f>
        <v>0</v>
      </c>
      <c r="K161" s="190"/>
      <c r="L161" s="195"/>
      <c r="M161" s="196"/>
      <c r="N161" s="197"/>
      <c r="O161" s="197"/>
      <c r="P161" s="198">
        <f>SUM(P162:P167)</f>
        <v>0</v>
      </c>
      <c r="Q161" s="197"/>
      <c r="R161" s="198">
        <f>SUM(R162:R167)</f>
        <v>0</v>
      </c>
      <c r="S161" s="197"/>
      <c r="T161" s="199">
        <f>SUM(T162:T167)</f>
        <v>0</v>
      </c>
      <c r="AR161" s="200" t="s">
        <v>77</v>
      </c>
      <c r="AT161" s="201" t="s">
        <v>69</v>
      </c>
      <c r="AU161" s="201" t="s">
        <v>70</v>
      </c>
      <c r="AY161" s="200" t="s">
        <v>195</v>
      </c>
      <c r="BK161" s="202">
        <f>SUM(BK162:BK167)</f>
        <v>0</v>
      </c>
    </row>
    <row r="162" spans="2:65" s="1" customFormat="1" ht="22.5" customHeight="1">
      <c r="B162" s="42"/>
      <c r="C162" s="206" t="s">
        <v>408</v>
      </c>
      <c r="D162" s="206" t="s">
        <v>198</v>
      </c>
      <c r="E162" s="207" t="s">
        <v>2968</v>
      </c>
      <c r="F162" s="208" t="s">
        <v>2969</v>
      </c>
      <c r="G162" s="209" t="s">
        <v>2885</v>
      </c>
      <c r="H162" s="210">
        <v>200</v>
      </c>
      <c r="I162" s="211"/>
      <c r="J162" s="212">
        <f>ROUND(I162*H162,2)</f>
        <v>0</v>
      </c>
      <c r="K162" s="208" t="s">
        <v>21</v>
      </c>
      <c r="L162" s="62"/>
      <c r="M162" s="213" t="s">
        <v>21</v>
      </c>
      <c r="N162" s="214" t="s">
        <v>41</v>
      </c>
      <c r="O162" s="43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AR162" s="25" t="s">
        <v>203</v>
      </c>
      <c r="AT162" s="25" t="s">
        <v>198</v>
      </c>
      <c r="AU162" s="25" t="s">
        <v>77</v>
      </c>
      <c r="AY162" s="25" t="s">
        <v>195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25" t="s">
        <v>77</v>
      </c>
      <c r="BK162" s="217">
        <f>ROUND(I162*H162,2)</f>
        <v>0</v>
      </c>
      <c r="BL162" s="25" t="s">
        <v>203</v>
      </c>
      <c r="BM162" s="25" t="s">
        <v>613</v>
      </c>
    </row>
    <row r="163" spans="2:47" s="1" customFormat="1" ht="13.5">
      <c r="B163" s="42"/>
      <c r="C163" s="64"/>
      <c r="D163" s="245" t="s">
        <v>205</v>
      </c>
      <c r="E163" s="64"/>
      <c r="F163" s="255" t="s">
        <v>2969</v>
      </c>
      <c r="G163" s="64"/>
      <c r="H163" s="64"/>
      <c r="I163" s="174"/>
      <c r="J163" s="64"/>
      <c r="K163" s="64"/>
      <c r="L163" s="62"/>
      <c r="M163" s="220"/>
      <c r="N163" s="43"/>
      <c r="O163" s="43"/>
      <c r="P163" s="43"/>
      <c r="Q163" s="43"/>
      <c r="R163" s="43"/>
      <c r="S163" s="43"/>
      <c r="T163" s="79"/>
      <c r="AT163" s="25" t="s">
        <v>205</v>
      </c>
      <c r="AU163" s="25" t="s">
        <v>77</v>
      </c>
    </row>
    <row r="164" spans="2:65" s="1" customFormat="1" ht="22.5" customHeight="1">
      <c r="B164" s="42"/>
      <c r="C164" s="206" t="s">
        <v>413</v>
      </c>
      <c r="D164" s="206" t="s">
        <v>198</v>
      </c>
      <c r="E164" s="207" t="s">
        <v>2970</v>
      </c>
      <c r="F164" s="208" t="s">
        <v>2971</v>
      </c>
      <c r="G164" s="209" t="s">
        <v>351</v>
      </c>
      <c r="H164" s="210">
        <v>30</v>
      </c>
      <c r="I164" s="211"/>
      <c r="J164" s="212">
        <f>ROUND(I164*H164,2)</f>
        <v>0</v>
      </c>
      <c r="K164" s="208" t="s">
        <v>21</v>
      </c>
      <c r="L164" s="62"/>
      <c r="M164" s="213" t="s">
        <v>21</v>
      </c>
      <c r="N164" s="214" t="s">
        <v>41</v>
      </c>
      <c r="O164" s="43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AR164" s="25" t="s">
        <v>203</v>
      </c>
      <c r="AT164" s="25" t="s">
        <v>198</v>
      </c>
      <c r="AU164" s="25" t="s">
        <v>77</v>
      </c>
      <c r="AY164" s="25" t="s">
        <v>195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25" t="s">
        <v>77</v>
      </c>
      <c r="BK164" s="217">
        <f>ROUND(I164*H164,2)</f>
        <v>0</v>
      </c>
      <c r="BL164" s="25" t="s">
        <v>203</v>
      </c>
      <c r="BM164" s="25" t="s">
        <v>625</v>
      </c>
    </row>
    <row r="165" spans="2:47" s="1" customFormat="1" ht="13.5">
      <c r="B165" s="42"/>
      <c r="C165" s="64"/>
      <c r="D165" s="245" t="s">
        <v>205</v>
      </c>
      <c r="E165" s="64"/>
      <c r="F165" s="255" t="s">
        <v>2971</v>
      </c>
      <c r="G165" s="64"/>
      <c r="H165" s="64"/>
      <c r="I165" s="174"/>
      <c r="J165" s="64"/>
      <c r="K165" s="64"/>
      <c r="L165" s="62"/>
      <c r="M165" s="220"/>
      <c r="N165" s="43"/>
      <c r="O165" s="43"/>
      <c r="P165" s="43"/>
      <c r="Q165" s="43"/>
      <c r="R165" s="43"/>
      <c r="S165" s="43"/>
      <c r="T165" s="79"/>
      <c r="AT165" s="25" t="s">
        <v>205</v>
      </c>
      <c r="AU165" s="25" t="s">
        <v>77</v>
      </c>
    </row>
    <row r="166" spans="2:65" s="1" customFormat="1" ht="22.5" customHeight="1">
      <c r="B166" s="42"/>
      <c r="C166" s="206" t="s">
        <v>419</v>
      </c>
      <c r="D166" s="206" t="s">
        <v>198</v>
      </c>
      <c r="E166" s="207" t="s">
        <v>2972</v>
      </c>
      <c r="F166" s="208" t="s">
        <v>2973</v>
      </c>
      <c r="G166" s="209" t="s">
        <v>2885</v>
      </c>
      <c r="H166" s="210">
        <v>20</v>
      </c>
      <c r="I166" s="211"/>
      <c r="J166" s="212">
        <f>ROUND(I166*H166,2)</f>
        <v>0</v>
      </c>
      <c r="K166" s="208" t="s">
        <v>21</v>
      </c>
      <c r="L166" s="62"/>
      <c r="M166" s="213" t="s">
        <v>21</v>
      </c>
      <c r="N166" s="214" t="s">
        <v>41</v>
      </c>
      <c r="O166" s="43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AR166" s="25" t="s">
        <v>203</v>
      </c>
      <c r="AT166" s="25" t="s">
        <v>198</v>
      </c>
      <c r="AU166" s="25" t="s">
        <v>77</v>
      </c>
      <c r="AY166" s="25" t="s">
        <v>195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25" t="s">
        <v>77</v>
      </c>
      <c r="BK166" s="217">
        <f>ROUND(I166*H166,2)</f>
        <v>0</v>
      </c>
      <c r="BL166" s="25" t="s">
        <v>203</v>
      </c>
      <c r="BM166" s="25" t="s">
        <v>634</v>
      </c>
    </row>
    <row r="167" spans="2:47" s="1" customFormat="1" ht="13.5">
      <c r="B167" s="42"/>
      <c r="C167" s="64"/>
      <c r="D167" s="218" t="s">
        <v>205</v>
      </c>
      <c r="E167" s="64"/>
      <c r="F167" s="219" t="s">
        <v>2973</v>
      </c>
      <c r="G167" s="64"/>
      <c r="H167" s="64"/>
      <c r="I167" s="174"/>
      <c r="J167" s="64"/>
      <c r="K167" s="64"/>
      <c r="L167" s="62"/>
      <c r="M167" s="220"/>
      <c r="N167" s="43"/>
      <c r="O167" s="43"/>
      <c r="P167" s="43"/>
      <c r="Q167" s="43"/>
      <c r="R167" s="43"/>
      <c r="S167" s="43"/>
      <c r="T167" s="79"/>
      <c r="AT167" s="25" t="s">
        <v>205</v>
      </c>
      <c r="AU167" s="25" t="s">
        <v>77</v>
      </c>
    </row>
    <row r="168" spans="2:63" s="11" customFormat="1" ht="37.35" customHeight="1">
      <c r="B168" s="189"/>
      <c r="C168" s="190"/>
      <c r="D168" s="203" t="s">
        <v>69</v>
      </c>
      <c r="E168" s="285" t="s">
        <v>2974</v>
      </c>
      <c r="F168" s="285" t="s">
        <v>2975</v>
      </c>
      <c r="G168" s="190"/>
      <c r="H168" s="190"/>
      <c r="I168" s="193"/>
      <c r="J168" s="286">
        <f>BK168</f>
        <v>0</v>
      </c>
      <c r="K168" s="190"/>
      <c r="L168" s="195"/>
      <c r="M168" s="196"/>
      <c r="N168" s="197"/>
      <c r="O168" s="197"/>
      <c r="P168" s="198">
        <f>SUM(P169:P174)</f>
        <v>0</v>
      </c>
      <c r="Q168" s="197"/>
      <c r="R168" s="198">
        <f>SUM(R169:R174)</f>
        <v>0</v>
      </c>
      <c r="S168" s="197"/>
      <c r="T168" s="199">
        <f>SUM(T169:T174)</f>
        <v>0</v>
      </c>
      <c r="AR168" s="200" t="s">
        <v>77</v>
      </c>
      <c r="AT168" s="201" t="s">
        <v>69</v>
      </c>
      <c r="AU168" s="201" t="s">
        <v>70</v>
      </c>
      <c r="AY168" s="200" t="s">
        <v>195</v>
      </c>
      <c r="BK168" s="202">
        <f>SUM(BK169:BK174)</f>
        <v>0</v>
      </c>
    </row>
    <row r="169" spans="2:65" s="1" customFormat="1" ht="22.5" customHeight="1">
      <c r="B169" s="42"/>
      <c r="C169" s="206" t="s">
        <v>425</v>
      </c>
      <c r="D169" s="206" t="s">
        <v>198</v>
      </c>
      <c r="E169" s="207" t="s">
        <v>2976</v>
      </c>
      <c r="F169" s="208" t="s">
        <v>2977</v>
      </c>
      <c r="G169" s="209" t="s">
        <v>2885</v>
      </c>
      <c r="H169" s="210">
        <v>160</v>
      </c>
      <c r="I169" s="211"/>
      <c r="J169" s="212">
        <f>ROUND(I169*H169,2)</f>
        <v>0</v>
      </c>
      <c r="K169" s="208" t="s">
        <v>21</v>
      </c>
      <c r="L169" s="62"/>
      <c r="M169" s="213" t="s">
        <v>21</v>
      </c>
      <c r="N169" s="214" t="s">
        <v>41</v>
      </c>
      <c r="O169" s="43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203</v>
      </c>
      <c r="AT169" s="25" t="s">
        <v>198</v>
      </c>
      <c r="AU169" s="25" t="s">
        <v>77</v>
      </c>
      <c r="AY169" s="25" t="s">
        <v>195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77</v>
      </c>
      <c r="BK169" s="217">
        <f>ROUND(I169*H169,2)</f>
        <v>0</v>
      </c>
      <c r="BL169" s="25" t="s">
        <v>203</v>
      </c>
      <c r="BM169" s="25" t="s">
        <v>648</v>
      </c>
    </row>
    <row r="170" spans="2:47" s="1" customFormat="1" ht="13.5">
      <c r="B170" s="42"/>
      <c r="C170" s="64"/>
      <c r="D170" s="245" t="s">
        <v>205</v>
      </c>
      <c r="E170" s="64"/>
      <c r="F170" s="255" t="s">
        <v>2978</v>
      </c>
      <c r="G170" s="64"/>
      <c r="H170" s="64"/>
      <c r="I170" s="174"/>
      <c r="J170" s="64"/>
      <c r="K170" s="64"/>
      <c r="L170" s="62"/>
      <c r="M170" s="220"/>
      <c r="N170" s="43"/>
      <c r="O170" s="43"/>
      <c r="P170" s="43"/>
      <c r="Q170" s="43"/>
      <c r="R170" s="43"/>
      <c r="S170" s="43"/>
      <c r="T170" s="79"/>
      <c r="AT170" s="25" t="s">
        <v>205</v>
      </c>
      <c r="AU170" s="25" t="s">
        <v>77</v>
      </c>
    </row>
    <row r="171" spans="2:65" s="1" customFormat="1" ht="22.5" customHeight="1">
      <c r="B171" s="42"/>
      <c r="C171" s="206" t="s">
        <v>432</v>
      </c>
      <c r="D171" s="206" t="s">
        <v>198</v>
      </c>
      <c r="E171" s="207" t="s">
        <v>2979</v>
      </c>
      <c r="F171" s="208" t="s">
        <v>2980</v>
      </c>
      <c r="G171" s="209" t="s">
        <v>2885</v>
      </c>
      <c r="H171" s="210">
        <v>16</v>
      </c>
      <c r="I171" s="211"/>
      <c r="J171" s="212">
        <f>ROUND(I171*H171,2)</f>
        <v>0</v>
      </c>
      <c r="K171" s="208" t="s">
        <v>21</v>
      </c>
      <c r="L171" s="62"/>
      <c r="M171" s="213" t="s">
        <v>21</v>
      </c>
      <c r="N171" s="214" t="s">
        <v>41</v>
      </c>
      <c r="O171" s="43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AR171" s="25" t="s">
        <v>203</v>
      </c>
      <c r="AT171" s="25" t="s">
        <v>198</v>
      </c>
      <c r="AU171" s="25" t="s">
        <v>77</v>
      </c>
      <c r="AY171" s="25" t="s">
        <v>195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25" t="s">
        <v>77</v>
      </c>
      <c r="BK171" s="217">
        <f>ROUND(I171*H171,2)</f>
        <v>0</v>
      </c>
      <c r="BL171" s="25" t="s">
        <v>203</v>
      </c>
      <c r="BM171" s="25" t="s">
        <v>658</v>
      </c>
    </row>
    <row r="172" spans="2:47" s="1" customFormat="1" ht="13.5">
      <c r="B172" s="42"/>
      <c r="C172" s="64"/>
      <c r="D172" s="245" t="s">
        <v>205</v>
      </c>
      <c r="E172" s="64"/>
      <c r="F172" s="255" t="s">
        <v>2981</v>
      </c>
      <c r="G172" s="64"/>
      <c r="H172" s="64"/>
      <c r="I172" s="174"/>
      <c r="J172" s="64"/>
      <c r="K172" s="64"/>
      <c r="L172" s="62"/>
      <c r="M172" s="220"/>
      <c r="N172" s="43"/>
      <c r="O172" s="43"/>
      <c r="P172" s="43"/>
      <c r="Q172" s="43"/>
      <c r="R172" s="43"/>
      <c r="S172" s="43"/>
      <c r="T172" s="79"/>
      <c r="AT172" s="25" t="s">
        <v>205</v>
      </c>
      <c r="AU172" s="25" t="s">
        <v>77</v>
      </c>
    </row>
    <row r="173" spans="2:65" s="1" customFormat="1" ht="22.5" customHeight="1">
      <c r="B173" s="42"/>
      <c r="C173" s="206" t="s">
        <v>439</v>
      </c>
      <c r="D173" s="206" t="s">
        <v>198</v>
      </c>
      <c r="E173" s="207" t="s">
        <v>2982</v>
      </c>
      <c r="F173" s="208" t="s">
        <v>2983</v>
      </c>
      <c r="G173" s="209" t="s">
        <v>800</v>
      </c>
      <c r="H173" s="210">
        <v>16</v>
      </c>
      <c r="I173" s="211"/>
      <c r="J173" s="212">
        <f>ROUND(I173*H173,2)</f>
        <v>0</v>
      </c>
      <c r="K173" s="208" t="s">
        <v>21</v>
      </c>
      <c r="L173" s="62"/>
      <c r="M173" s="213" t="s">
        <v>21</v>
      </c>
      <c r="N173" s="214" t="s">
        <v>41</v>
      </c>
      <c r="O173" s="43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203</v>
      </c>
      <c r="AT173" s="25" t="s">
        <v>198</v>
      </c>
      <c r="AU173" s="25" t="s">
        <v>77</v>
      </c>
      <c r="AY173" s="25" t="s">
        <v>195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77</v>
      </c>
      <c r="BK173" s="217">
        <f>ROUND(I173*H173,2)</f>
        <v>0</v>
      </c>
      <c r="BL173" s="25" t="s">
        <v>203</v>
      </c>
      <c r="BM173" s="25" t="s">
        <v>669</v>
      </c>
    </row>
    <row r="174" spans="2:47" s="1" customFormat="1" ht="13.5">
      <c r="B174" s="42"/>
      <c r="C174" s="64"/>
      <c r="D174" s="218" t="s">
        <v>205</v>
      </c>
      <c r="E174" s="64"/>
      <c r="F174" s="219" t="s">
        <v>2983</v>
      </c>
      <c r="G174" s="64"/>
      <c r="H174" s="64"/>
      <c r="I174" s="174"/>
      <c r="J174" s="64"/>
      <c r="K174" s="64"/>
      <c r="L174" s="62"/>
      <c r="M174" s="220"/>
      <c r="N174" s="43"/>
      <c r="O174" s="43"/>
      <c r="P174" s="43"/>
      <c r="Q174" s="43"/>
      <c r="R174" s="43"/>
      <c r="S174" s="43"/>
      <c r="T174" s="79"/>
      <c r="AT174" s="25" t="s">
        <v>205</v>
      </c>
      <c r="AU174" s="25" t="s">
        <v>77</v>
      </c>
    </row>
    <row r="175" spans="2:63" s="11" customFormat="1" ht="37.35" customHeight="1">
      <c r="B175" s="189"/>
      <c r="C175" s="190"/>
      <c r="D175" s="203" t="s">
        <v>69</v>
      </c>
      <c r="E175" s="285" t="s">
        <v>2984</v>
      </c>
      <c r="F175" s="285" t="s">
        <v>2985</v>
      </c>
      <c r="G175" s="190"/>
      <c r="H175" s="190"/>
      <c r="I175" s="193"/>
      <c r="J175" s="286">
        <f>BK175</f>
        <v>0</v>
      </c>
      <c r="K175" s="190"/>
      <c r="L175" s="195"/>
      <c r="M175" s="196"/>
      <c r="N175" s="197"/>
      <c r="O175" s="197"/>
      <c r="P175" s="198">
        <f>SUM(P176:P195)</f>
        <v>0</v>
      </c>
      <c r="Q175" s="197"/>
      <c r="R175" s="198">
        <f>SUM(R176:R195)</f>
        <v>0</v>
      </c>
      <c r="S175" s="197"/>
      <c r="T175" s="199">
        <f>SUM(T176:T195)</f>
        <v>0</v>
      </c>
      <c r="AR175" s="200" t="s">
        <v>77</v>
      </c>
      <c r="AT175" s="201" t="s">
        <v>69</v>
      </c>
      <c r="AU175" s="201" t="s">
        <v>70</v>
      </c>
      <c r="AY175" s="200" t="s">
        <v>195</v>
      </c>
      <c r="BK175" s="202">
        <f>SUM(BK176:BK195)</f>
        <v>0</v>
      </c>
    </row>
    <row r="176" spans="2:65" s="1" customFormat="1" ht="22.5" customHeight="1">
      <c r="B176" s="42"/>
      <c r="C176" s="206" t="s">
        <v>445</v>
      </c>
      <c r="D176" s="206" t="s">
        <v>198</v>
      </c>
      <c r="E176" s="207" t="s">
        <v>2986</v>
      </c>
      <c r="F176" s="208" t="s">
        <v>2987</v>
      </c>
      <c r="G176" s="209" t="s">
        <v>351</v>
      </c>
      <c r="H176" s="210">
        <v>100</v>
      </c>
      <c r="I176" s="211"/>
      <c r="J176" s="212">
        <f>ROUND(I176*H176,2)</f>
        <v>0</v>
      </c>
      <c r="K176" s="208" t="s">
        <v>21</v>
      </c>
      <c r="L176" s="62"/>
      <c r="M176" s="213" t="s">
        <v>21</v>
      </c>
      <c r="N176" s="214" t="s">
        <v>41</v>
      </c>
      <c r="O176" s="43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AR176" s="25" t="s">
        <v>203</v>
      </c>
      <c r="AT176" s="25" t="s">
        <v>198</v>
      </c>
      <c r="AU176" s="25" t="s">
        <v>77</v>
      </c>
      <c r="AY176" s="25" t="s">
        <v>195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25" t="s">
        <v>77</v>
      </c>
      <c r="BK176" s="217">
        <f>ROUND(I176*H176,2)</f>
        <v>0</v>
      </c>
      <c r="BL176" s="25" t="s">
        <v>203</v>
      </c>
      <c r="BM176" s="25" t="s">
        <v>680</v>
      </c>
    </row>
    <row r="177" spans="2:47" s="1" customFormat="1" ht="13.5">
      <c r="B177" s="42"/>
      <c r="C177" s="64"/>
      <c r="D177" s="245" t="s">
        <v>205</v>
      </c>
      <c r="E177" s="64"/>
      <c r="F177" s="255" t="s">
        <v>2988</v>
      </c>
      <c r="G177" s="64"/>
      <c r="H177" s="64"/>
      <c r="I177" s="174"/>
      <c r="J177" s="64"/>
      <c r="K177" s="64"/>
      <c r="L177" s="62"/>
      <c r="M177" s="220"/>
      <c r="N177" s="43"/>
      <c r="O177" s="43"/>
      <c r="P177" s="43"/>
      <c r="Q177" s="43"/>
      <c r="R177" s="43"/>
      <c r="S177" s="43"/>
      <c r="T177" s="79"/>
      <c r="AT177" s="25" t="s">
        <v>205</v>
      </c>
      <c r="AU177" s="25" t="s">
        <v>77</v>
      </c>
    </row>
    <row r="178" spans="2:65" s="1" customFormat="1" ht="22.5" customHeight="1">
      <c r="B178" s="42"/>
      <c r="C178" s="206" t="s">
        <v>451</v>
      </c>
      <c r="D178" s="206" t="s">
        <v>198</v>
      </c>
      <c r="E178" s="207" t="s">
        <v>2989</v>
      </c>
      <c r="F178" s="208" t="s">
        <v>2990</v>
      </c>
      <c r="G178" s="209" t="s">
        <v>351</v>
      </c>
      <c r="H178" s="210">
        <v>40</v>
      </c>
      <c r="I178" s="211"/>
      <c r="J178" s="212">
        <f>ROUND(I178*H178,2)</f>
        <v>0</v>
      </c>
      <c r="K178" s="208" t="s">
        <v>21</v>
      </c>
      <c r="L178" s="62"/>
      <c r="M178" s="213" t="s">
        <v>21</v>
      </c>
      <c r="N178" s="214" t="s">
        <v>41</v>
      </c>
      <c r="O178" s="43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AR178" s="25" t="s">
        <v>203</v>
      </c>
      <c r="AT178" s="25" t="s">
        <v>198</v>
      </c>
      <c r="AU178" s="25" t="s">
        <v>77</v>
      </c>
      <c r="AY178" s="25" t="s">
        <v>195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5" t="s">
        <v>77</v>
      </c>
      <c r="BK178" s="217">
        <f>ROUND(I178*H178,2)</f>
        <v>0</v>
      </c>
      <c r="BL178" s="25" t="s">
        <v>203</v>
      </c>
      <c r="BM178" s="25" t="s">
        <v>696</v>
      </c>
    </row>
    <row r="179" spans="2:47" s="1" customFormat="1" ht="13.5">
      <c r="B179" s="42"/>
      <c r="C179" s="64"/>
      <c r="D179" s="245" t="s">
        <v>205</v>
      </c>
      <c r="E179" s="64"/>
      <c r="F179" s="255" t="s">
        <v>2991</v>
      </c>
      <c r="G179" s="64"/>
      <c r="H179" s="64"/>
      <c r="I179" s="174"/>
      <c r="J179" s="64"/>
      <c r="K179" s="64"/>
      <c r="L179" s="62"/>
      <c r="M179" s="220"/>
      <c r="N179" s="43"/>
      <c r="O179" s="43"/>
      <c r="P179" s="43"/>
      <c r="Q179" s="43"/>
      <c r="R179" s="43"/>
      <c r="S179" s="43"/>
      <c r="T179" s="79"/>
      <c r="AT179" s="25" t="s">
        <v>205</v>
      </c>
      <c r="AU179" s="25" t="s">
        <v>77</v>
      </c>
    </row>
    <row r="180" spans="2:65" s="1" customFormat="1" ht="22.5" customHeight="1">
      <c r="B180" s="42"/>
      <c r="C180" s="206" t="s">
        <v>457</v>
      </c>
      <c r="D180" s="206" t="s">
        <v>198</v>
      </c>
      <c r="E180" s="207" t="s">
        <v>2992</v>
      </c>
      <c r="F180" s="208" t="s">
        <v>2993</v>
      </c>
      <c r="G180" s="209" t="s">
        <v>351</v>
      </c>
      <c r="H180" s="210">
        <v>75</v>
      </c>
      <c r="I180" s="211"/>
      <c r="J180" s="212">
        <f>ROUND(I180*H180,2)</f>
        <v>0</v>
      </c>
      <c r="K180" s="208" t="s">
        <v>21</v>
      </c>
      <c r="L180" s="62"/>
      <c r="M180" s="213" t="s">
        <v>21</v>
      </c>
      <c r="N180" s="214" t="s">
        <v>41</v>
      </c>
      <c r="O180" s="43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203</v>
      </c>
      <c r="AT180" s="25" t="s">
        <v>198</v>
      </c>
      <c r="AU180" s="25" t="s">
        <v>77</v>
      </c>
      <c r="AY180" s="25" t="s">
        <v>195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77</v>
      </c>
      <c r="BK180" s="217">
        <f>ROUND(I180*H180,2)</f>
        <v>0</v>
      </c>
      <c r="BL180" s="25" t="s">
        <v>203</v>
      </c>
      <c r="BM180" s="25" t="s">
        <v>713</v>
      </c>
    </row>
    <row r="181" spans="2:47" s="1" customFormat="1" ht="13.5">
      <c r="B181" s="42"/>
      <c r="C181" s="64"/>
      <c r="D181" s="245" t="s">
        <v>205</v>
      </c>
      <c r="E181" s="64"/>
      <c r="F181" s="255" t="s">
        <v>2993</v>
      </c>
      <c r="G181" s="64"/>
      <c r="H181" s="64"/>
      <c r="I181" s="174"/>
      <c r="J181" s="64"/>
      <c r="K181" s="64"/>
      <c r="L181" s="62"/>
      <c r="M181" s="220"/>
      <c r="N181" s="43"/>
      <c r="O181" s="43"/>
      <c r="P181" s="43"/>
      <c r="Q181" s="43"/>
      <c r="R181" s="43"/>
      <c r="S181" s="43"/>
      <c r="T181" s="79"/>
      <c r="AT181" s="25" t="s">
        <v>205</v>
      </c>
      <c r="AU181" s="25" t="s">
        <v>77</v>
      </c>
    </row>
    <row r="182" spans="2:65" s="1" customFormat="1" ht="22.5" customHeight="1">
      <c r="B182" s="42"/>
      <c r="C182" s="206" t="s">
        <v>464</v>
      </c>
      <c r="D182" s="206" t="s">
        <v>198</v>
      </c>
      <c r="E182" s="207" t="s">
        <v>2994</v>
      </c>
      <c r="F182" s="208" t="s">
        <v>2995</v>
      </c>
      <c r="G182" s="209" t="s">
        <v>2885</v>
      </c>
      <c r="H182" s="210">
        <v>150</v>
      </c>
      <c r="I182" s="211"/>
      <c r="J182" s="212">
        <f>ROUND(I182*H182,2)</f>
        <v>0</v>
      </c>
      <c r="K182" s="208" t="s">
        <v>21</v>
      </c>
      <c r="L182" s="62"/>
      <c r="M182" s="213" t="s">
        <v>21</v>
      </c>
      <c r="N182" s="214" t="s">
        <v>41</v>
      </c>
      <c r="O182" s="43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AR182" s="25" t="s">
        <v>203</v>
      </c>
      <c r="AT182" s="25" t="s">
        <v>198</v>
      </c>
      <c r="AU182" s="25" t="s">
        <v>77</v>
      </c>
      <c r="AY182" s="25" t="s">
        <v>195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5" t="s">
        <v>77</v>
      </c>
      <c r="BK182" s="217">
        <f>ROUND(I182*H182,2)</f>
        <v>0</v>
      </c>
      <c r="BL182" s="25" t="s">
        <v>203</v>
      </c>
      <c r="BM182" s="25" t="s">
        <v>723</v>
      </c>
    </row>
    <row r="183" spans="2:47" s="1" customFormat="1" ht="13.5">
      <c r="B183" s="42"/>
      <c r="C183" s="64"/>
      <c r="D183" s="245" t="s">
        <v>205</v>
      </c>
      <c r="E183" s="64"/>
      <c r="F183" s="255" t="s">
        <v>2995</v>
      </c>
      <c r="G183" s="64"/>
      <c r="H183" s="64"/>
      <c r="I183" s="174"/>
      <c r="J183" s="64"/>
      <c r="K183" s="64"/>
      <c r="L183" s="62"/>
      <c r="M183" s="220"/>
      <c r="N183" s="43"/>
      <c r="O183" s="43"/>
      <c r="P183" s="43"/>
      <c r="Q183" s="43"/>
      <c r="R183" s="43"/>
      <c r="S183" s="43"/>
      <c r="T183" s="79"/>
      <c r="AT183" s="25" t="s">
        <v>205</v>
      </c>
      <c r="AU183" s="25" t="s">
        <v>77</v>
      </c>
    </row>
    <row r="184" spans="2:65" s="1" customFormat="1" ht="22.5" customHeight="1">
      <c r="B184" s="42"/>
      <c r="C184" s="206" t="s">
        <v>471</v>
      </c>
      <c r="D184" s="206" t="s">
        <v>198</v>
      </c>
      <c r="E184" s="207" t="s">
        <v>2996</v>
      </c>
      <c r="F184" s="208" t="s">
        <v>2997</v>
      </c>
      <c r="G184" s="209" t="s">
        <v>2885</v>
      </c>
      <c r="H184" s="210">
        <v>1</v>
      </c>
      <c r="I184" s="211"/>
      <c r="J184" s="212">
        <f>ROUND(I184*H184,2)</f>
        <v>0</v>
      </c>
      <c r="K184" s="208" t="s">
        <v>21</v>
      </c>
      <c r="L184" s="62"/>
      <c r="M184" s="213" t="s">
        <v>21</v>
      </c>
      <c r="N184" s="214" t="s">
        <v>41</v>
      </c>
      <c r="O184" s="43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203</v>
      </c>
      <c r="AT184" s="25" t="s">
        <v>198</v>
      </c>
      <c r="AU184" s="25" t="s">
        <v>77</v>
      </c>
      <c r="AY184" s="25" t="s">
        <v>195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77</v>
      </c>
      <c r="BK184" s="217">
        <f>ROUND(I184*H184,2)</f>
        <v>0</v>
      </c>
      <c r="BL184" s="25" t="s">
        <v>203</v>
      </c>
      <c r="BM184" s="25" t="s">
        <v>735</v>
      </c>
    </row>
    <row r="185" spans="2:47" s="1" customFormat="1" ht="13.5">
      <c r="B185" s="42"/>
      <c r="C185" s="64"/>
      <c r="D185" s="245" t="s">
        <v>205</v>
      </c>
      <c r="E185" s="64"/>
      <c r="F185" s="255" t="s">
        <v>2997</v>
      </c>
      <c r="G185" s="64"/>
      <c r="H185" s="64"/>
      <c r="I185" s="174"/>
      <c r="J185" s="64"/>
      <c r="K185" s="64"/>
      <c r="L185" s="62"/>
      <c r="M185" s="220"/>
      <c r="N185" s="43"/>
      <c r="O185" s="43"/>
      <c r="P185" s="43"/>
      <c r="Q185" s="43"/>
      <c r="R185" s="43"/>
      <c r="S185" s="43"/>
      <c r="T185" s="79"/>
      <c r="AT185" s="25" t="s">
        <v>205</v>
      </c>
      <c r="AU185" s="25" t="s">
        <v>77</v>
      </c>
    </row>
    <row r="186" spans="2:65" s="1" customFormat="1" ht="22.5" customHeight="1">
      <c r="B186" s="42"/>
      <c r="C186" s="206" t="s">
        <v>483</v>
      </c>
      <c r="D186" s="206" t="s">
        <v>198</v>
      </c>
      <c r="E186" s="207" t="s">
        <v>2998</v>
      </c>
      <c r="F186" s="208" t="s">
        <v>2999</v>
      </c>
      <c r="G186" s="209" t="s">
        <v>2885</v>
      </c>
      <c r="H186" s="210">
        <v>7</v>
      </c>
      <c r="I186" s="211"/>
      <c r="J186" s="212">
        <f>ROUND(I186*H186,2)</f>
        <v>0</v>
      </c>
      <c r="K186" s="208" t="s">
        <v>21</v>
      </c>
      <c r="L186" s="62"/>
      <c r="M186" s="213" t="s">
        <v>21</v>
      </c>
      <c r="N186" s="214" t="s">
        <v>41</v>
      </c>
      <c r="O186" s="43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AR186" s="25" t="s">
        <v>203</v>
      </c>
      <c r="AT186" s="25" t="s">
        <v>198</v>
      </c>
      <c r="AU186" s="25" t="s">
        <v>77</v>
      </c>
      <c r="AY186" s="25" t="s">
        <v>195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25" t="s">
        <v>77</v>
      </c>
      <c r="BK186" s="217">
        <f>ROUND(I186*H186,2)</f>
        <v>0</v>
      </c>
      <c r="BL186" s="25" t="s">
        <v>203</v>
      </c>
      <c r="BM186" s="25" t="s">
        <v>746</v>
      </c>
    </row>
    <row r="187" spans="2:47" s="1" customFormat="1" ht="13.5">
      <c r="B187" s="42"/>
      <c r="C187" s="64"/>
      <c r="D187" s="245" t="s">
        <v>205</v>
      </c>
      <c r="E187" s="64"/>
      <c r="F187" s="255" t="s">
        <v>2999</v>
      </c>
      <c r="G187" s="64"/>
      <c r="H187" s="64"/>
      <c r="I187" s="174"/>
      <c r="J187" s="64"/>
      <c r="K187" s="64"/>
      <c r="L187" s="62"/>
      <c r="M187" s="220"/>
      <c r="N187" s="43"/>
      <c r="O187" s="43"/>
      <c r="P187" s="43"/>
      <c r="Q187" s="43"/>
      <c r="R187" s="43"/>
      <c r="S187" s="43"/>
      <c r="T187" s="79"/>
      <c r="AT187" s="25" t="s">
        <v>205</v>
      </c>
      <c r="AU187" s="25" t="s">
        <v>77</v>
      </c>
    </row>
    <row r="188" spans="2:65" s="1" customFormat="1" ht="22.5" customHeight="1">
      <c r="B188" s="42"/>
      <c r="C188" s="206" t="s">
        <v>488</v>
      </c>
      <c r="D188" s="206" t="s">
        <v>198</v>
      </c>
      <c r="E188" s="207" t="s">
        <v>3000</v>
      </c>
      <c r="F188" s="208" t="s">
        <v>3001</v>
      </c>
      <c r="G188" s="209" t="s">
        <v>2885</v>
      </c>
      <c r="H188" s="210">
        <v>14</v>
      </c>
      <c r="I188" s="211"/>
      <c r="J188" s="212">
        <f>ROUND(I188*H188,2)</f>
        <v>0</v>
      </c>
      <c r="K188" s="208" t="s">
        <v>21</v>
      </c>
      <c r="L188" s="62"/>
      <c r="M188" s="213" t="s">
        <v>21</v>
      </c>
      <c r="N188" s="214" t="s">
        <v>41</v>
      </c>
      <c r="O188" s="43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AR188" s="25" t="s">
        <v>203</v>
      </c>
      <c r="AT188" s="25" t="s">
        <v>198</v>
      </c>
      <c r="AU188" s="25" t="s">
        <v>77</v>
      </c>
      <c r="AY188" s="25" t="s">
        <v>195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25" t="s">
        <v>77</v>
      </c>
      <c r="BK188" s="217">
        <f>ROUND(I188*H188,2)</f>
        <v>0</v>
      </c>
      <c r="BL188" s="25" t="s">
        <v>203</v>
      </c>
      <c r="BM188" s="25" t="s">
        <v>756</v>
      </c>
    </row>
    <row r="189" spans="2:47" s="1" customFormat="1" ht="13.5">
      <c r="B189" s="42"/>
      <c r="C189" s="64"/>
      <c r="D189" s="245" t="s">
        <v>205</v>
      </c>
      <c r="E189" s="64"/>
      <c r="F189" s="255" t="s">
        <v>3001</v>
      </c>
      <c r="G189" s="64"/>
      <c r="H189" s="64"/>
      <c r="I189" s="174"/>
      <c r="J189" s="64"/>
      <c r="K189" s="64"/>
      <c r="L189" s="62"/>
      <c r="M189" s="220"/>
      <c r="N189" s="43"/>
      <c r="O189" s="43"/>
      <c r="P189" s="43"/>
      <c r="Q189" s="43"/>
      <c r="R189" s="43"/>
      <c r="S189" s="43"/>
      <c r="T189" s="79"/>
      <c r="AT189" s="25" t="s">
        <v>205</v>
      </c>
      <c r="AU189" s="25" t="s">
        <v>77</v>
      </c>
    </row>
    <row r="190" spans="2:65" s="1" customFormat="1" ht="22.5" customHeight="1">
      <c r="B190" s="42"/>
      <c r="C190" s="206" t="s">
        <v>493</v>
      </c>
      <c r="D190" s="206" t="s">
        <v>198</v>
      </c>
      <c r="E190" s="207" t="s">
        <v>3002</v>
      </c>
      <c r="F190" s="208" t="s">
        <v>3003</v>
      </c>
      <c r="G190" s="209" t="s">
        <v>2885</v>
      </c>
      <c r="H190" s="210">
        <v>7</v>
      </c>
      <c r="I190" s="211"/>
      <c r="J190" s="212">
        <f>ROUND(I190*H190,2)</f>
        <v>0</v>
      </c>
      <c r="K190" s="208" t="s">
        <v>21</v>
      </c>
      <c r="L190" s="62"/>
      <c r="M190" s="213" t="s">
        <v>21</v>
      </c>
      <c r="N190" s="214" t="s">
        <v>41</v>
      </c>
      <c r="O190" s="43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AR190" s="25" t="s">
        <v>203</v>
      </c>
      <c r="AT190" s="25" t="s">
        <v>198</v>
      </c>
      <c r="AU190" s="25" t="s">
        <v>77</v>
      </c>
      <c r="AY190" s="25" t="s">
        <v>195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5" t="s">
        <v>77</v>
      </c>
      <c r="BK190" s="217">
        <f>ROUND(I190*H190,2)</f>
        <v>0</v>
      </c>
      <c r="BL190" s="25" t="s">
        <v>203</v>
      </c>
      <c r="BM190" s="25" t="s">
        <v>767</v>
      </c>
    </row>
    <row r="191" spans="2:47" s="1" customFormat="1" ht="13.5">
      <c r="B191" s="42"/>
      <c r="C191" s="64"/>
      <c r="D191" s="245" t="s">
        <v>205</v>
      </c>
      <c r="E191" s="64"/>
      <c r="F191" s="255" t="s">
        <v>3003</v>
      </c>
      <c r="G191" s="64"/>
      <c r="H191" s="64"/>
      <c r="I191" s="174"/>
      <c r="J191" s="64"/>
      <c r="K191" s="64"/>
      <c r="L191" s="62"/>
      <c r="M191" s="220"/>
      <c r="N191" s="43"/>
      <c r="O191" s="43"/>
      <c r="P191" s="43"/>
      <c r="Q191" s="43"/>
      <c r="R191" s="43"/>
      <c r="S191" s="43"/>
      <c r="T191" s="79"/>
      <c r="AT191" s="25" t="s">
        <v>205</v>
      </c>
      <c r="AU191" s="25" t="s">
        <v>77</v>
      </c>
    </row>
    <row r="192" spans="2:65" s="1" customFormat="1" ht="22.5" customHeight="1">
      <c r="B192" s="42"/>
      <c r="C192" s="206" t="s">
        <v>499</v>
      </c>
      <c r="D192" s="206" t="s">
        <v>198</v>
      </c>
      <c r="E192" s="207" t="s">
        <v>3004</v>
      </c>
      <c r="F192" s="208" t="s">
        <v>3005</v>
      </c>
      <c r="G192" s="209" t="s">
        <v>2885</v>
      </c>
      <c r="H192" s="210">
        <v>9</v>
      </c>
      <c r="I192" s="211"/>
      <c r="J192" s="212">
        <f>ROUND(I192*H192,2)</f>
        <v>0</v>
      </c>
      <c r="K192" s="208" t="s">
        <v>21</v>
      </c>
      <c r="L192" s="62"/>
      <c r="M192" s="213" t="s">
        <v>21</v>
      </c>
      <c r="N192" s="214" t="s">
        <v>41</v>
      </c>
      <c r="O192" s="43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AR192" s="25" t="s">
        <v>203</v>
      </c>
      <c r="AT192" s="25" t="s">
        <v>198</v>
      </c>
      <c r="AU192" s="25" t="s">
        <v>77</v>
      </c>
      <c r="AY192" s="25" t="s">
        <v>195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77</v>
      </c>
      <c r="BK192" s="217">
        <f>ROUND(I192*H192,2)</f>
        <v>0</v>
      </c>
      <c r="BL192" s="25" t="s">
        <v>203</v>
      </c>
      <c r="BM192" s="25" t="s">
        <v>778</v>
      </c>
    </row>
    <row r="193" spans="2:47" s="1" customFormat="1" ht="13.5">
      <c r="B193" s="42"/>
      <c r="C193" s="64"/>
      <c r="D193" s="245" t="s">
        <v>205</v>
      </c>
      <c r="E193" s="64"/>
      <c r="F193" s="255" t="s">
        <v>3005</v>
      </c>
      <c r="G193" s="64"/>
      <c r="H193" s="64"/>
      <c r="I193" s="174"/>
      <c r="J193" s="64"/>
      <c r="K193" s="64"/>
      <c r="L193" s="62"/>
      <c r="M193" s="220"/>
      <c r="N193" s="43"/>
      <c r="O193" s="43"/>
      <c r="P193" s="43"/>
      <c r="Q193" s="43"/>
      <c r="R193" s="43"/>
      <c r="S193" s="43"/>
      <c r="T193" s="79"/>
      <c r="AT193" s="25" t="s">
        <v>205</v>
      </c>
      <c r="AU193" s="25" t="s">
        <v>77</v>
      </c>
    </row>
    <row r="194" spans="2:65" s="1" customFormat="1" ht="22.5" customHeight="1">
      <c r="B194" s="42"/>
      <c r="C194" s="206" t="s">
        <v>506</v>
      </c>
      <c r="D194" s="206" t="s">
        <v>198</v>
      </c>
      <c r="E194" s="207" t="s">
        <v>3006</v>
      </c>
      <c r="F194" s="208" t="s">
        <v>3007</v>
      </c>
      <c r="G194" s="209" t="s">
        <v>351</v>
      </c>
      <c r="H194" s="210">
        <v>80</v>
      </c>
      <c r="I194" s="211"/>
      <c r="J194" s="212">
        <f>ROUND(I194*H194,2)</f>
        <v>0</v>
      </c>
      <c r="K194" s="208" t="s">
        <v>21</v>
      </c>
      <c r="L194" s="62"/>
      <c r="M194" s="213" t="s">
        <v>21</v>
      </c>
      <c r="N194" s="214" t="s">
        <v>41</v>
      </c>
      <c r="O194" s="43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AR194" s="25" t="s">
        <v>203</v>
      </c>
      <c r="AT194" s="25" t="s">
        <v>198</v>
      </c>
      <c r="AU194" s="25" t="s">
        <v>77</v>
      </c>
      <c r="AY194" s="25" t="s">
        <v>195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25" t="s">
        <v>77</v>
      </c>
      <c r="BK194" s="217">
        <f>ROUND(I194*H194,2)</f>
        <v>0</v>
      </c>
      <c r="BL194" s="25" t="s">
        <v>203</v>
      </c>
      <c r="BM194" s="25" t="s">
        <v>790</v>
      </c>
    </row>
    <row r="195" spans="2:47" s="1" customFormat="1" ht="13.5">
      <c r="B195" s="42"/>
      <c r="C195" s="64"/>
      <c r="D195" s="218" t="s">
        <v>205</v>
      </c>
      <c r="E195" s="64"/>
      <c r="F195" s="219" t="s">
        <v>3007</v>
      </c>
      <c r="G195" s="64"/>
      <c r="H195" s="64"/>
      <c r="I195" s="174"/>
      <c r="J195" s="64"/>
      <c r="K195" s="64"/>
      <c r="L195" s="62"/>
      <c r="M195" s="220"/>
      <c r="N195" s="43"/>
      <c r="O195" s="43"/>
      <c r="P195" s="43"/>
      <c r="Q195" s="43"/>
      <c r="R195" s="43"/>
      <c r="S195" s="43"/>
      <c r="T195" s="79"/>
      <c r="AT195" s="25" t="s">
        <v>205</v>
      </c>
      <c r="AU195" s="25" t="s">
        <v>77</v>
      </c>
    </row>
    <row r="196" spans="2:63" s="11" customFormat="1" ht="37.35" customHeight="1">
      <c r="B196" s="189"/>
      <c r="C196" s="190"/>
      <c r="D196" s="203" t="s">
        <v>69</v>
      </c>
      <c r="E196" s="285" t="s">
        <v>3008</v>
      </c>
      <c r="F196" s="285" t="s">
        <v>3009</v>
      </c>
      <c r="G196" s="190"/>
      <c r="H196" s="190"/>
      <c r="I196" s="193"/>
      <c r="J196" s="286">
        <f>BK196</f>
        <v>0</v>
      </c>
      <c r="K196" s="190"/>
      <c r="L196" s="195"/>
      <c r="M196" s="196"/>
      <c r="N196" s="197"/>
      <c r="O196" s="197"/>
      <c r="P196" s="198">
        <f>SUM(P197:P200)</f>
        <v>0</v>
      </c>
      <c r="Q196" s="197"/>
      <c r="R196" s="198">
        <f>SUM(R197:R200)</f>
        <v>0</v>
      </c>
      <c r="S196" s="197"/>
      <c r="T196" s="199">
        <f>SUM(T197:T200)</f>
        <v>0</v>
      </c>
      <c r="AR196" s="200" t="s">
        <v>77</v>
      </c>
      <c r="AT196" s="201" t="s">
        <v>69</v>
      </c>
      <c r="AU196" s="201" t="s">
        <v>70</v>
      </c>
      <c r="AY196" s="200" t="s">
        <v>195</v>
      </c>
      <c r="BK196" s="202">
        <f>SUM(BK197:BK200)</f>
        <v>0</v>
      </c>
    </row>
    <row r="197" spans="2:65" s="1" customFormat="1" ht="22.5" customHeight="1">
      <c r="B197" s="42"/>
      <c r="C197" s="206" t="s">
        <v>515</v>
      </c>
      <c r="D197" s="206" t="s">
        <v>198</v>
      </c>
      <c r="E197" s="207" t="s">
        <v>3010</v>
      </c>
      <c r="F197" s="208" t="s">
        <v>3011</v>
      </c>
      <c r="G197" s="209" t="s">
        <v>800</v>
      </c>
      <c r="H197" s="210">
        <v>40</v>
      </c>
      <c r="I197" s="211"/>
      <c r="J197" s="212">
        <f>ROUND(I197*H197,2)</f>
        <v>0</v>
      </c>
      <c r="K197" s="208" t="s">
        <v>21</v>
      </c>
      <c r="L197" s="62"/>
      <c r="M197" s="213" t="s">
        <v>21</v>
      </c>
      <c r="N197" s="214" t="s">
        <v>41</v>
      </c>
      <c r="O197" s="43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AR197" s="25" t="s">
        <v>203</v>
      </c>
      <c r="AT197" s="25" t="s">
        <v>198</v>
      </c>
      <c r="AU197" s="25" t="s">
        <v>77</v>
      </c>
      <c r="AY197" s="25" t="s">
        <v>195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25" t="s">
        <v>77</v>
      </c>
      <c r="BK197" s="217">
        <f>ROUND(I197*H197,2)</f>
        <v>0</v>
      </c>
      <c r="BL197" s="25" t="s">
        <v>203</v>
      </c>
      <c r="BM197" s="25" t="s">
        <v>1235</v>
      </c>
    </row>
    <row r="198" spans="2:47" s="1" customFormat="1" ht="13.5">
      <c r="B198" s="42"/>
      <c r="C198" s="64"/>
      <c r="D198" s="245" t="s">
        <v>205</v>
      </c>
      <c r="E198" s="64"/>
      <c r="F198" s="255" t="s">
        <v>3011</v>
      </c>
      <c r="G198" s="64"/>
      <c r="H198" s="64"/>
      <c r="I198" s="174"/>
      <c r="J198" s="64"/>
      <c r="K198" s="64"/>
      <c r="L198" s="62"/>
      <c r="M198" s="220"/>
      <c r="N198" s="43"/>
      <c r="O198" s="43"/>
      <c r="P198" s="43"/>
      <c r="Q198" s="43"/>
      <c r="R198" s="43"/>
      <c r="S198" s="43"/>
      <c r="T198" s="79"/>
      <c r="AT198" s="25" t="s">
        <v>205</v>
      </c>
      <c r="AU198" s="25" t="s">
        <v>77</v>
      </c>
    </row>
    <row r="199" spans="2:65" s="1" customFormat="1" ht="22.5" customHeight="1">
      <c r="B199" s="42"/>
      <c r="C199" s="206" t="s">
        <v>521</v>
      </c>
      <c r="D199" s="206" t="s">
        <v>198</v>
      </c>
      <c r="E199" s="207" t="s">
        <v>3012</v>
      </c>
      <c r="F199" s="208" t="s">
        <v>3013</v>
      </c>
      <c r="G199" s="209" t="s">
        <v>800</v>
      </c>
      <c r="H199" s="210">
        <v>8</v>
      </c>
      <c r="I199" s="211"/>
      <c r="J199" s="212">
        <f>ROUND(I199*H199,2)</f>
        <v>0</v>
      </c>
      <c r="K199" s="208" t="s">
        <v>21</v>
      </c>
      <c r="L199" s="62"/>
      <c r="M199" s="213" t="s">
        <v>21</v>
      </c>
      <c r="N199" s="214" t="s">
        <v>41</v>
      </c>
      <c r="O199" s="43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AR199" s="25" t="s">
        <v>203</v>
      </c>
      <c r="AT199" s="25" t="s">
        <v>198</v>
      </c>
      <c r="AU199" s="25" t="s">
        <v>77</v>
      </c>
      <c r="AY199" s="25" t="s">
        <v>195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5" t="s">
        <v>77</v>
      </c>
      <c r="BK199" s="217">
        <f>ROUND(I199*H199,2)</f>
        <v>0</v>
      </c>
      <c r="BL199" s="25" t="s">
        <v>203</v>
      </c>
      <c r="BM199" s="25" t="s">
        <v>1246</v>
      </c>
    </row>
    <row r="200" spans="2:47" s="1" customFormat="1" ht="13.5">
      <c r="B200" s="42"/>
      <c r="C200" s="64"/>
      <c r="D200" s="218" t="s">
        <v>205</v>
      </c>
      <c r="E200" s="64"/>
      <c r="F200" s="219" t="s">
        <v>3013</v>
      </c>
      <c r="G200" s="64"/>
      <c r="H200" s="64"/>
      <c r="I200" s="174"/>
      <c r="J200" s="64"/>
      <c r="K200" s="64"/>
      <c r="L200" s="62"/>
      <c r="M200" s="220"/>
      <c r="N200" s="43"/>
      <c r="O200" s="43"/>
      <c r="P200" s="43"/>
      <c r="Q200" s="43"/>
      <c r="R200" s="43"/>
      <c r="S200" s="43"/>
      <c r="T200" s="79"/>
      <c r="AT200" s="25" t="s">
        <v>205</v>
      </c>
      <c r="AU200" s="25" t="s">
        <v>77</v>
      </c>
    </row>
    <row r="201" spans="2:63" s="11" customFormat="1" ht="37.35" customHeight="1">
      <c r="B201" s="189"/>
      <c r="C201" s="190"/>
      <c r="D201" s="203" t="s">
        <v>69</v>
      </c>
      <c r="E201" s="285" t="s">
        <v>3014</v>
      </c>
      <c r="F201" s="285" t="s">
        <v>3015</v>
      </c>
      <c r="G201" s="190"/>
      <c r="H201" s="190"/>
      <c r="I201" s="193"/>
      <c r="J201" s="286">
        <f>BK201</f>
        <v>0</v>
      </c>
      <c r="K201" s="190"/>
      <c r="L201" s="195"/>
      <c r="M201" s="196"/>
      <c r="N201" s="197"/>
      <c r="O201" s="197"/>
      <c r="P201" s="198">
        <f>SUM(P202:P205)</f>
        <v>0</v>
      </c>
      <c r="Q201" s="197"/>
      <c r="R201" s="198">
        <f>SUM(R202:R205)</f>
        <v>0</v>
      </c>
      <c r="S201" s="197"/>
      <c r="T201" s="199">
        <f>SUM(T202:T205)</f>
        <v>0</v>
      </c>
      <c r="AR201" s="200" t="s">
        <v>77</v>
      </c>
      <c r="AT201" s="201" t="s">
        <v>69</v>
      </c>
      <c r="AU201" s="201" t="s">
        <v>70</v>
      </c>
      <c r="AY201" s="200" t="s">
        <v>195</v>
      </c>
      <c r="BK201" s="202">
        <f>SUM(BK202:BK205)</f>
        <v>0</v>
      </c>
    </row>
    <row r="202" spans="2:65" s="1" customFormat="1" ht="22.5" customHeight="1">
      <c r="B202" s="42"/>
      <c r="C202" s="206" t="s">
        <v>526</v>
      </c>
      <c r="D202" s="206" t="s">
        <v>198</v>
      </c>
      <c r="E202" s="207" t="s">
        <v>3016</v>
      </c>
      <c r="F202" s="208" t="s">
        <v>3017</v>
      </c>
      <c r="G202" s="209" t="s">
        <v>800</v>
      </c>
      <c r="H202" s="210">
        <v>30</v>
      </c>
      <c r="I202" s="211"/>
      <c r="J202" s="212">
        <f>ROUND(I202*H202,2)</f>
        <v>0</v>
      </c>
      <c r="K202" s="208" t="s">
        <v>21</v>
      </c>
      <c r="L202" s="62"/>
      <c r="M202" s="213" t="s">
        <v>21</v>
      </c>
      <c r="N202" s="214" t="s">
        <v>41</v>
      </c>
      <c r="O202" s="43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AR202" s="25" t="s">
        <v>203</v>
      </c>
      <c r="AT202" s="25" t="s">
        <v>198</v>
      </c>
      <c r="AU202" s="25" t="s">
        <v>77</v>
      </c>
      <c r="AY202" s="25" t="s">
        <v>195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25" t="s">
        <v>77</v>
      </c>
      <c r="BK202" s="217">
        <f>ROUND(I202*H202,2)</f>
        <v>0</v>
      </c>
      <c r="BL202" s="25" t="s">
        <v>203</v>
      </c>
      <c r="BM202" s="25" t="s">
        <v>1258</v>
      </c>
    </row>
    <row r="203" spans="2:47" s="1" customFormat="1" ht="13.5">
      <c r="B203" s="42"/>
      <c r="C203" s="64"/>
      <c r="D203" s="245" t="s">
        <v>205</v>
      </c>
      <c r="E203" s="64"/>
      <c r="F203" s="255" t="s">
        <v>3017</v>
      </c>
      <c r="G203" s="64"/>
      <c r="H203" s="64"/>
      <c r="I203" s="174"/>
      <c r="J203" s="64"/>
      <c r="K203" s="64"/>
      <c r="L203" s="62"/>
      <c r="M203" s="220"/>
      <c r="N203" s="43"/>
      <c r="O203" s="43"/>
      <c r="P203" s="43"/>
      <c r="Q203" s="43"/>
      <c r="R203" s="43"/>
      <c r="S203" s="43"/>
      <c r="T203" s="79"/>
      <c r="AT203" s="25" t="s">
        <v>205</v>
      </c>
      <c r="AU203" s="25" t="s">
        <v>77</v>
      </c>
    </row>
    <row r="204" spans="2:65" s="1" customFormat="1" ht="22.5" customHeight="1">
      <c r="B204" s="42"/>
      <c r="C204" s="206" t="s">
        <v>531</v>
      </c>
      <c r="D204" s="206" t="s">
        <v>198</v>
      </c>
      <c r="E204" s="207" t="s">
        <v>3018</v>
      </c>
      <c r="F204" s="208" t="s">
        <v>3019</v>
      </c>
      <c r="G204" s="209" t="s">
        <v>800</v>
      </c>
      <c r="H204" s="210">
        <v>20</v>
      </c>
      <c r="I204" s="211"/>
      <c r="J204" s="212">
        <f>ROUND(I204*H204,2)</f>
        <v>0</v>
      </c>
      <c r="K204" s="208" t="s">
        <v>21</v>
      </c>
      <c r="L204" s="62"/>
      <c r="M204" s="213" t="s">
        <v>21</v>
      </c>
      <c r="N204" s="214" t="s">
        <v>41</v>
      </c>
      <c r="O204" s="43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AR204" s="25" t="s">
        <v>203</v>
      </c>
      <c r="AT204" s="25" t="s">
        <v>198</v>
      </c>
      <c r="AU204" s="25" t="s">
        <v>77</v>
      </c>
      <c r="AY204" s="25" t="s">
        <v>195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25" t="s">
        <v>77</v>
      </c>
      <c r="BK204" s="217">
        <f>ROUND(I204*H204,2)</f>
        <v>0</v>
      </c>
      <c r="BL204" s="25" t="s">
        <v>203</v>
      </c>
      <c r="BM204" s="25" t="s">
        <v>1269</v>
      </c>
    </row>
    <row r="205" spans="2:47" s="1" customFormat="1" ht="13.5">
      <c r="B205" s="42"/>
      <c r="C205" s="64"/>
      <c r="D205" s="218" t="s">
        <v>205</v>
      </c>
      <c r="E205" s="64"/>
      <c r="F205" s="219" t="s">
        <v>3019</v>
      </c>
      <c r="G205" s="64"/>
      <c r="H205" s="64"/>
      <c r="I205" s="174"/>
      <c r="J205" s="64"/>
      <c r="K205" s="64"/>
      <c r="L205" s="62"/>
      <c r="M205" s="220"/>
      <c r="N205" s="43"/>
      <c r="O205" s="43"/>
      <c r="P205" s="43"/>
      <c r="Q205" s="43"/>
      <c r="R205" s="43"/>
      <c r="S205" s="43"/>
      <c r="T205" s="79"/>
      <c r="AT205" s="25" t="s">
        <v>205</v>
      </c>
      <c r="AU205" s="25" t="s">
        <v>77</v>
      </c>
    </row>
    <row r="206" spans="2:63" s="11" customFormat="1" ht="37.35" customHeight="1">
      <c r="B206" s="189"/>
      <c r="C206" s="190"/>
      <c r="D206" s="203" t="s">
        <v>69</v>
      </c>
      <c r="E206" s="285" t="s">
        <v>3020</v>
      </c>
      <c r="F206" s="285" t="s">
        <v>3021</v>
      </c>
      <c r="G206" s="190"/>
      <c r="H206" s="190"/>
      <c r="I206" s="193"/>
      <c r="J206" s="286">
        <f>BK206</f>
        <v>0</v>
      </c>
      <c r="K206" s="190"/>
      <c r="L206" s="195"/>
      <c r="M206" s="196"/>
      <c r="N206" s="197"/>
      <c r="O206" s="197"/>
      <c r="P206" s="198">
        <f>SUM(P207:P210)</f>
        <v>0</v>
      </c>
      <c r="Q206" s="197"/>
      <c r="R206" s="198">
        <f>SUM(R207:R210)</f>
        <v>0</v>
      </c>
      <c r="S206" s="197"/>
      <c r="T206" s="199">
        <f>SUM(T207:T210)</f>
        <v>0</v>
      </c>
      <c r="AR206" s="200" t="s">
        <v>77</v>
      </c>
      <c r="AT206" s="201" t="s">
        <v>69</v>
      </c>
      <c r="AU206" s="201" t="s">
        <v>70</v>
      </c>
      <c r="AY206" s="200" t="s">
        <v>195</v>
      </c>
      <c r="BK206" s="202">
        <f>SUM(BK207:BK210)</f>
        <v>0</v>
      </c>
    </row>
    <row r="207" spans="2:65" s="1" customFormat="1" ht="22.5" customHeight="1">
      <c r="B207" s="42"/>
      <c r="C207" s="206" t="s">
        <v>536</v>
      </c>
      <c r="D207" s="206" t="s">
        <v>198</v>
      </c>
      <c r="E207" s="207" t="s">
        <v>3022</v>
      </c>
      <c r="F207" s="208" t="s">
        <v>3023</v>
      </c>
      <c r="G207" s="209" t="s">
        <v>616</v>
      </c>
      <c r="H207" s="210">
        <v>1</v>
      </c>
      <c r="I207" s="211"/>
      <c r="J207" s="212">
        <f>ROUND(I207*H207,2)</f>
        <v>0</v>
      </c>
      <c r="K207" s="208" t="s">
        <v>21</v>
      </c>
      <c r="L207" s="62"/>
      <c r="M207" s="213" t="s">
        <v>21</v>
      </c>
      <c r="N207" s="214" t="s">
        <v>41</v>
      </c>
      <c r="O207" s="43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AR207" s="25" t="s">
        <v>203</v>
      </c>
      <c r="AT207" s="25" t="s">
        <v>198</v>
      </c>
      <c r="AU207" s="25" t="s">
        <v>77</v>
      </c>
      <c r="AY207" s="25" t="s">
        <v>195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25" t="s">
        <v>77</v>
      </c>
      <c r="BK207" s="217">
        <f>ROUND(I207*H207,2)</f>
        <v>0</v>
      </c>
      <c r="BL207" s="25" t="s">
        <v>203</v>
      </c>
      <c r="BM207" s="25" t="s">
        <v>1280</v>
      </c>
    </row>
    <row r="208" spans="2:47" s="1" customFormat="1" ht="13.5">
      <c r="B208" s="42"/>
      <c r="C208" s="64"/>
      <c r="D208" s="245" t="s">
        <v>205</v>
      </c>
      <c r="E208" s="64"/>
      <c r="F208" s="255" t="s">
        <v>3023</v>
      </c>
      <c r="G208" s="64"/>
      <c r="H208" s="64"/>
      <c r="I208" s="174"/>
      <c r="J208" s="64"/>
      <c r="K208" s="64"/>
      <c r="L208" s="62"/>
      <c r="M208" s="220"/>
      <c r="N208" s="43"/>
      <c r="O208" s="43"/>
      <c r="P208" s="43"/>
      <c r="Q208" s="43"/>
      <c r="R208" s="43"/>
      <c r="S208" s="43"/>
      <c r="T208" s="79"/>
      <c r="AT208" s="25" t="s">
        <v>205</v>
      </c>
      <c r="AU208" s="25" t="s">
        <v>77</v>
      </c>
    </row>
    <row r="209" spans="2:65" s="1" customFormat="1" ht="22.5" customHeight="1">
      <c r="B209" s="42"/>
      <c r="C209" s="206" t="s">
        <v>544</v>
      </c>
      <c r="D209" s="206" t="s">
        <v>198</v>
      </c>
      <c r="E209" s="207" t="s">
        <v>3024</v>
      </c>
      <c r="F209" s="208" t="s">
        <v>3025</v>
      </c>
      <c r="G209" s="209" t="s">
        <v>616</v>
      </c>
      <c r="H209" s="210">
        <v>1</v>
      </c>
      <c r="I209" s="211"/>
      <c r="J209" s="212">
        <f>ROUND(I209*H209,2)</f>
        <v>0</v>
      </c>
      <c r="K209" s="208" t="s">
        <v>21</v>
      </c>
      <c r="L209" s="62"/>
      <c r="M209" s="213" t="s">
        <v>21</v>
      </c>
      <c r="N209" s="214" t="s">
        <v>41</v>
      </c>
      <c r="O209" s="43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AR209" s="25" t="s">
        <v>203</v>
      </c>
      <c r="AT209" s="25" t="s">
        <v>198</v>
      </c>
      <c r="AU209" s="25" t="s">
        <v>77</v>
      </c>
      <c r="AY209" s="25" t="s">
        <v>195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25" t="s">
        <v>77</v>
      </c>
      <c r="BK209" s="217">
        <f>ROUND(I209*H209,2)</f>
        <v>0</v>
      </c>
      <c r="BL209" s="25" t="s">
        <v>203</v>
      </c>
      <c r="BM209" s="25" t="s">
        <v>1292</v>
      </c>
    </row>
    <row r="210" spans="2:47" s="1" customFormat="1" ht="13.5">
      <c r="B210" s="42"/>
      <c r="C210" s="64"/>
      <c r="D210" s="218" t="s">
        <v>205</v>
      </c>
      <c r="E210" s="64"/>
      <c r="F210" s="219" t="s">
        <v>3025</v>
      </c>
      <c r="G210" s="64"/>
      <c r="H210" s="64"/>
      <c r="I210" s="174"/>
      <c r="J210" s="64"/>
      <c r="K210" s="64"/>
      <c r="L210" s="62"/>
      <c r="M210" s="287"/>
      <c r="N210" s="288"/>
      <c r="O210" s="288"/>
      <c r="P210" s="288"/>
      <c r="Q210" s="288"/>
      <c r="R210" s="288"/>
      <c r="S210" s="288"/>
      <c r="T210" s="289"/>
      <c r="AT210" s="25" t="s">
        <v>205</v>
      </c>
      <c r="AU210" s="25" t="s">
        <v>77</v>
      </c>
    </row>
    <row r="211" spans="2:12" s="1" customFormat="1" ht="6.95" customHeight="1">
      <c r="B211" s="57"/>
      <c r="C211" s="58"/>
      <c r="D211" s="58"/>
      <c r="E211" s="58"/>
      <c r="F211" s="58"/>
      <c r="G211" s="58"/>
      <c r="H211" s="58"/>
      <c r="I211" s="150"/>
      <c r="J211" s="58"/>
      <c r="K211" s="58"/>
      <c r="L211" s="62"/>
    </row>
  </sheetData>
  <sheetProtection algorithmName="SHA-512" hashValue="GFDbG7azRqjAdrdKK8Q1agzppvVPuMRorfRJl8YJ6+6tvpMtpeLsXlMGOxLzkTBGk3pAyGtaRnusX37YGZ74eA==" saltValue="DNlZNjGV0zDvTOtZUL9lAA==" spinCount="100000" sheet="1" objects="1" scenarios="1" formatCells="0" formatColumns="0" formatRows="0" sort="0" autoFilter="0"/>
  <autoFilter ref="C88:K210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s="1" customFormat="1" ht="13.5">
      <c r="B8" s="42"/>
      <c r="C8" s="43"/>
      <c r="D8" s="38" t="s">
        <v>149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417" t="s">
        <v>3026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17. 2. 2018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29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30" t="s">
        <v>28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30" t="s">
        <v>29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9"/>
      <c r="J23" s="43"/>
      <c r="K23" s="46"/>
    </row>
    <row r="24" spans="2:11" s="7" customFormat="1" ht="22.5" customHeight="1">
      <c r="B24" s="132"/>
      <c r="C24" s="133"/>
      <c r="D24" s="133"/>
      <c r="E24" s="379" t="s">
        <v>21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36</v>
      </c>
      <c r="E27" s="43"/>
      <c r="F27" s="43"/>
      <c r="G27" s="43"/>
      <c r="H27" s="43"/>
      <c r="I27" s="129"/>
      <c r="J27" s="139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40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41">
        <f>ROUND(SUM(BE78:BE104),2)</f>
        <v>0</v>
      </c>
      <c r="G30" s="43"/>
      <c r="H30" s="43"/>
      <c r="I30" s="142">
        <v>0.21</v>
      </c>
      <c r="J30" s="141">
        <f>ROUND(ROUND((SUM(BE78:BE104)),2)*I30,2)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41">
        <f>ROUND(SUM(BF78:BF104),2)</f>
        <v>0</v>
      </c>
      <c r="G31" s="43"/>
      <c r="H31" s="43"/>
      <c r="I31" s="142">
        <v>0.15</v>
      </c>
      <c r="J31" s="141">
        <f>ROUND(ROUND((SUM(BF78:BF104)),2)*I31,2)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41">
        <f>ROUND(SUM(BG78:BG104),2)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41">
        <f>ROUND(SUM(BH78:BH104),2)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1">
        <f>ROUND(SUM(BI78:BI104),2)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46</v>
      </c>
      <c r="E36" s="80"/>
      <c r="F36" s="80"/>
      <c r="G36" s="145" t="s">
        <v>47</v>
      </c>
      <c r="H36" s="146" t="s">
        <v>48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160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22.5" customHeight="1">
      <c r="B45" s="42"/>
      <c r="C45" s="43"/>
      <c r="D45" s="43"/>
      <c r="E45" s="414" t="str">
        <f>E7</f>
        <v>Nástavba domov pro seniory, Pilníkov</v>
      </c>
      <c r="F45" s="415"/>
      <c r="G45" s="415"/>
      <c r="H45" s="415"/>
      <c r="I45" s="129"/>
      <c r="J45" s="43"/>
      <c r="K45" s="46"/>
    </row>
    <row r="46" spans="2:11" s="1" customFormat="1" ht="14.45" customHeight="1">
      <c r="B46" s="42"/>
      <c r="C46" s="38" t="s">
        <v>149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3.25" customHeight="1">
      <c r="B47" s="42"/>
      <c r="C47" s="43"/>
      <c r="D47" s="43"/>
      <c r="E47" s="417" t="str">
        <f>E9</f>
        <v>SL - Slaboproudé rozvody</v>
      </c>
      <c r="F47" s="416"/>
      <c r="G47" s="416"/>
      <c r="H47" s="416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30" t="s">
        <v>25</v>
      </c>
      <c r="J49" s="131" t="str">
        <f>IF(J12="","",J12)</f>
        <v>17. 2. 2018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161</v>
      </c>
      <c r="D54" s="143"/>
      <c r="E54" s="143"/>
      <c r="F54" s="143"/>
      <c r="G54" s="143"/>
      <c r="H54" s="143"/>
      <c r="I54" s="156"/>
      <c r="J54" s="157" t="s">
        <v>162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163</v>
      </c>
      <c r="D56" s="43"/>
      <c r="E56" s="43"/>
      <c r="F56" s="43"/>
      <c r="G56" s="43"/>
      <c r="H56" s="43"/>
      <c r="I56" s="129"/>
      <c r="J56" s="139">
        <f>J78</f>
        <v>0</v>
      </c>
      <c r="K56" s="46"/>
      <c r="AU56" s="25" t="s">
        <v>164</v>
      </c>
    </row>
    <row r="57" spans="2:11" s="8" customFormat="1" ht="24.95" customHeight="1">
      <c r="B57" s="160"/>
      <c r="C57" s="161"/>
      <c r="D57" s="162" t="s">
        <v>3027</v>
      </c>
      <c r="E57" s="163"/>
      <c r="F57" s="163"/>
      <c r="G57" s="163"/>
      <c r="H57" s="163"/>
      <c r="I57" s="164"/>
      <c r="J57" s="165">
        <f>J79</f>
        <v>0</v>
      </c>
      <c r="K57" s="166"/>
    </row>
    <row r="58" spans="2:11" s="8" customFormat="1" ht="24.95" customHeight="1">
      <c r="B58" s="160"/>
      <c r="C58" s="161"/>
      <c r="D58" s="162" t="s">
        <v>3028</v>
      </c>
      <c r="E58" s="163"/>
      <c r="F58" s="163"/>
      <c r="G58" s="163"/>
      <c r="H58" s="163"/>
      <c r="I58" s="164"/>
      <c r="J58" s="165">
        <f>J100</f>
        <v>0</v>
      </c>
      <c r="K58" s="166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11" s="1" customFormat="1" ht="6.95" customHeight="1">
      <c r="B60" s="57"/>
      <c r="C60" s="58"/>
      <c r="D60" s="58"/>
      <c r="E60" s="58"/>
      <c r="F60" s="58"/>
      <c r="G60" s="58"/>
      <c r="H60" s="58"/>
      <c r="I60" s="150"/>
      <c r="J60" s="58"/>
      <c r="K60" s="59"/>
    </row>
    <row r="64" spans="2:12" s="1" customFormat="1" ht="6.95" customHeight="1">
      <c r="B64" s="60"/>
      <c r="C64" s="61"/>
      <c r="D64" s="61"/>
      <c r="E64" s="61"/>
      <c r="F64" s="61"/>
      <c r="G64" s="61"/>
      <c r="H64" s="61"/>
      <c r="I64" s="153"/>
      <c r="J64" s="61"/>
      <c r="K64" s="61"/>
      <c r="L64" s="62"/>
    </row>
    <row r="65" spans="2:12" s="1" customFormat="1" ht="36.95" customHeight="1">
      <c r="B65" s="42"/>
      <c r="C65" s="63" t="s">
        <v>179</v>
      </c>
      <c r="D65" s="64"/>
      <c r="E65" s="64"/>
      <c r="F65" s="64"/>
      <c r="G65" s="64"/>
      <c r="H65" s="64"/>
      <c r="I65" s="174"/>
      <c r="J65" s="64"/>
      <c r="K65" s="64"/>
      <c r="L65" s="62"/>
    </row>
    <row r="66" spans="2:12" s="1" customFormat="1" ht="6.95" customHeight="1">
      <c r="B66" s="42"/>
      <c r="C66" s="64"/>
      <c r="D66" s="64"/>
      <c r="E66" s="64"/>
      <c r="F66" s="64"/>
      <c r="G66" s="64"/>
      <c r="H66" s="64"/>
      <c r="I66" s="174"/>
      <c r="J66" s="64"/>
      <c r="K66" s="64"/>
      <c r="L66" s="62"/>
    </row>
    <row r="67" spans="2:12" s="1" customFormat="1" ht="14.45" customHeight="1">
      <c r="B67" s="42"/>
      <c r="C67" s="66" t="s">
        <v>18</v>
      </c>
      <c r="D67" s="64"/>
      <c r="E67" s="64"/>
      <c r="F67" s="64"/>
      <c r="G67" s="64"/>
      <c r="H67" s="64"/>
      <c r="I67" s="174"/>
      <c r="J67" s="64"/>
      <c r="K67" s="64"/>
      <c r="L67" s="62"/>
    </row>
    <row r="68" spans="2:12" s="1" customFormat="1" ht="22.5" customHeight="1">
      <c r="B68" s="42"/>
      <c r="C68" s="64"/>
      <c r="D68" s="64"/>
      <c r="E68" s="418" t="str">
        <f>E7</f>
        <v>Nástavba domov pro seniory, Pilníkov</v>
      </c>
      <c r="F68" s="419"/>
      <c r="G68" s="419"/>
      <c r="H68" s="419"/>
      <c r="I68" s="174"/>
      <c r="J68" s="64"/>
      <c r="K68" s="64"/>
      <c r="L68" s="62"/>
    </row>
    <row r="69" spans="2:12" s="1" customFormat="1" ht="14.45" customHeight="1">
      <c r="B69" s="42"/>
      <c r="C69" s="66" t="s">
        <v>149</v>
      </c>
      <c r="D69" s="64"/>
      <c r="E69" s="64"/>
      <c r="F69" s="64"/>
      <c r="G69" s="64"/>
      <c r="H69" s="64"/>
      <c r="I69" s="174"/>
      <c r="J69" s="64"/>
      <c r="K69" s="64"/>
      <c r="L69" s="62"/>
    </row>
    <row r="70" spans="2:12" s="1" customFormat="1" ht="23.25" customHeight="1">
      <c r="B70" s="42"/>
      <c r="C70" s="64"/>
      <c r="D70" s="64"/>
      <c r="E70" s="390" t="str">
        <f>E9</f>
        <v>SL - Slaboproudé rozvody</v>
      </c>
      <c r="F70" s="420"/>
      <c r="G70" s="420"/>
      <c r="H70" s="420"/>
      <c r="I70" s="174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4"/>
      <c r="J71" s="64"/>
      <c r="K71" s="64"/>
      <c r="L71" s="62"/>
    </row>
    <row r="72" spans="2:12" s="1" customFormat="1" ht="18" customHeight="1">
      <c r="B72" s="42"/>
      <c r="C72" s="66" t="s">
        <v>23</v>
      </c>
      <c r="D72" s="64"/>
      <c r="E72" s="64"/>
      <c r="F72" s="177" t="str">
        <f>F12</f>
        <v xml:space="preserve"> </v>
      </c>
      <c r="G72" s="64"/>
      <c r="H72" s="64"/>
      <c r="I72" s="178" t="s">
        <v>25</v>
      </c>
      <c r="J72" s="74" t="str">
        <f>IF(J12="","",J12)</f>
        <v>17. 2. 2018</v>
      </c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4"/>
      <c r="J73" s="64"/>
      <c r="K73" s="64"/>
      <c r="L73" s="62"/>
    </row>
    <row r="74" spans="2:12" s="1" customFormat="1" ht="13.5">
      <c r="B74" s="42"/>
      <c r="C74" s="66" t="s">
        <v>27</v>
      </c>
      <c r="D74" s="64"/>
      <c r="E74" s="64"/>
      <c r="F74" s="177" t="str">
        <f>E15</f>
        <v xml:space="preserve"> </v>
      </c>
      <c r="G74" s="64"/>
      <c r="H74" s="64"/>
      <c r="I74" s="178" t="s">
        <v>32</v>
      </c>
      <c r="J74" s="177" t="str">
        <f>E21</f>
        <v xml:space="preserve"> </v>
      </c>
      <c r="K74" s="64"/>
      <c r="L74" s="62"/>
    </row>
    <row r="75" spans="2:12" s="1" customFormat="1" ht="14.45" customHeight="1">
      <c r="B75" s="42"/>
      <c r="C75" s="66" t="s">
        <v>30</v>
      </c>
      <c r="D75" s="64"/>
      <c r="E75" s="64"/>
      <c r="F75" s="177" t="str">
        <f>IF(E18="","",E18)</f>
        <v/>
      </c>
      <c r="G75" s="64"/>
      <c r="H75" s="64"/>
      <c r="I75" s="174"/>
      <c r="J75" s="64"/>
      <c r="K75" s="64"/>
      <c r="L75" s="62"/>
    </row>
    <row r="76" spans="2:12" s="1" customFormat="1" ht="10.35" customHeight="1">
      <c r="B76" s="42"/>
      <c r="C76" s="64"/>
      <c r="D76" s="64"/>
      <c r="E76" s="64"/>
      <c r="F76" s="64"/>
      <c r="G76" s="64"/>
      <c r="H76" s="64"/>
      <c r="I76" s="174"/>
      <c r="J76" s="64"/>
      <c r="K76" s="64"/>
      <c r="L76" s="62"/>
    </row>
    <row r="77" spans="2:20" s="10" customFormat="1" ht="29.25" customHeight="1">
      <c r="B77" s="179"/>
      <c r="C77" s="180" t="s">
        <v>180</v>
      </c>
      <c r="D77" s="181" t="s">
        <v>55</v>
      </c>
      <c r="E77" s="181" t="s">
        <v>51</v>
      </c>
      <c r="F77" s="181" t="s">
        <v>181</v>
      </c>
      <c r="G77" s="181" t="s">
        <v>182</v>
      </c>
      <c r="H77" s="181" t="s">
        <v>183</v>
      </c>
      <c r="I77" s="182" t="s">
        <v>184</v>
      </c>
      <c r="J77" s="181" t="s">
        <v>162</v>
      </c>
      <c r="K77" s="183" t="s">
        <v>185</v>
      </c>
      <c r="L77" s="184"/>
      <c r="M77" s="82" t="s">
        <v>186</v>
      </c>
      <c r="N77" s="83" t="s">
        <v>40</v>
      </c>
      <c r="O77" s="83" t="s">
        <v>187</v>
      </c>
      <c r="P77" s="83" t="s">
        <v>188</v>
      </c>
      <c r="Q77" s="83" t="s">
        <v>189</v>
      </c>
      <c r="R77" s="83" t="s">
        <v>190</v>
      </c>
      <c r="S77" s="83" t="s">
        <v>191</v>
      </c>
      <c r="T77" s="84" t="s">
        <v>192</v>
      </c>
    </row>
    <row r="78" spans="2:63" s="1" customFormat="1" ht="29.25" customHeight="1">
      <c r="B78" s="42"/>
      <c r="C78" s="88" t="s">
        <v>163</v>
      </c>
      <c r="D78" s="64"/>
      <c r="E78" s="64"/>
      <c r="F78" s="64"/>
      <c r="G78" s="64"/>
      <c r="H78" s="64"/>
      <c r="I78" s="174"/>
      <c r="J78" s="185">
        <f>BK78</f>
        <v>0</v>
      </c>
      <c r="K78" s="64"/>
      <c r="L78" s="62"/>
      <c r="M78" s="85"/>
      <c r="N78" s="86"/>
      <c r="O78" s="86"/>
      <c r="P78" s="186">
        <f>P79+P100</f>
        <v>0</v>
      </c>
      <c r="Q78" s="86"/>
      <c r="R78" s="186">
        <f>R79+R100</f>
        <v>0</v>
      </c>
      <c r="S78" s="86"/>
      <c r="T78" s="187">
        <f>T79+T100</f>
        <v>0</v>
      </c>
      <c r="AT78" s="25" t="s">
        <v>69</v>
      </c>
      <c r="AU78" s="25" t="s">
        <v>164</v>
      </c>
      <c r="BK78" s="188">
        <f>BK79+BK100</f>
        <v>0</v>
      </c>
    </row>
    <row r="79" spans="2:63" s="11" customFormat="1" ht="37.35" customHeight="1">
      <c r="B79" s="189"/>
      <c r="C79" s="190"/>
      <c r="D79" s="203" t="s">
        <v>69</v>
      </c>
      <c r="E79" s="285" t="s">
        <v>2881</v>
      </c>
      <c r="F79" s="285" t="s">
        <v>3029</v>
      </c>
      <c r="G79" s="190"/>
      <c r="H79" s="190"/>
      <c r="I79" s="193"/>
      <c r="J79" s="286">
        <f>BK79</f>
        <v>0</v>
      </c>
      <c r="K79" s="190"/>
      <c r="L79" s="195"/>
      <c r="M79" s="196"/>
      <c r="N79" s="197"/>
      <c r="O79" s="197"/>
      <c r="P79" s="198">
        <f>SUM(P80:P99)</f>
        <v>0</v>
      </c>
      <c r="Q79" s="197"/>
      <c r="R79" s="198">
        <f>SUM(R80:R99)</f>
        <v>0</v>
      </c>
      <c r="S79" s="197"/>
      <c r="T79" s="199">
        <f>SUM(T80:T99)</f>
        <v>0</v>
      </c>
      <c r="AR79" s="200" t="s">
        <v>77</v>
      </c>
      <c r="AT79" s="201" t="s">
        <v>69</v>
      </c>
      <c r="AU79" s="201" t="s">
        <v>70</v>
      </c>
      <c r="AY79" s="200" t="s">
        <v>195</v>
      </c>
      <c r="BK79" s="202">
        <f>SUM(BK80:BK99)</f>
        <v>0</v>
      </c>
    </row>
    <row r="80" spans="2:65" s="1" customFormat="1" ht="22.5" customHeight="1">
      <c r="B80" s="42"/>
      <c r="C80" s="206" t="s">
        <v>77</v>
      </c>
      <c r="D80" s="206" t="s">
        <v>198</v>
      </c>
      <c r="E80" s="207" t="s">
        <v>3030</v>
      </c>
      <c r="F80" s="208" t="s">
        <v>3031</v>
      </c>
      <c r="G80" s="209" t="s">
        <v>2885</v>
      </c>
      <c r="H80" s="210">
        <v>1</v>
      </c>
      <c r="I80" s="211"/>
      <c r="J80" s="212">
        <f>ROUND(I80*H80,2)</f>
        <v>0</v>
      </c>
      <c r="K80" s="208" t="s">
        <v>21</v>
      </c>
      <c r="L80" s="62"/>
      <c r="M80" s="213" t="s">
        <v>21</v>
      </c>
      <c r="N80" s="214" t="s">
        <v>41</v>
      </c>
      <c r="O80" s="43"/>
      <c r="P80" s="215">
        <f>O80*H80</f>
        <v>0</v>
      </c>
      <c r="Q80" s="215">
        <v>0</v>
      </c>
      <c r="R80" s="215">
        <f>Q80*H80</f>
        <v>0</v>
      </c>
      <c r="S80" s="215">
        <v>0</v>
      </c>
      <c r="T80" s="216">
        <f>S80*H80</f>
        <v>0</v>
      </c>
      <c r="AR80" s="25" t="s">
        <v>203</v>
      </c>
      <c r="AT80" s="25" t="s">
        <v>198</v>
      </c>
      <c r="AU80" s="25" t="s">
        <v>77</v>
      </c>
      <c r="AY80" s="25" t="s">
        <v>195</v>
      </c>
      <c r="BE80" s="217">
        <f>IF(N80="základní",J80,0)</f>
        <v>0</v>
      </c>
      <c r="BF80" s="217">
        <f>IF(N80="snížená",J80,0)</f>
        <v>0</v>
      </c>
      <c r="BG80" s="217">
        <f>IF(N80="zákl. přenesená",J80,0)</f>
        <v>0</v>
      </c>
      <c r="BH80" s="217">
        <f>IF(N80="sníž. přenesená",J80,0)</f>
        <v>0</v>
      </c>
      <c r="BI80" s="217">
        <f>IF(N80="nulová",J80,0)</f>
        <v>0</v>
      </c>
      <c r="BJ80" s="25" t="s">
        <v>77</v>
      </c>
      <c r="BK80" s="217">
        <f>ROUND(I80*H80,2)</f>
        <v>0</v>
      </c>
      <c r="BL80" s="25" t="s">
        <v>203</v>
      </c>
      <c r="BM80" s="25" t="s">
        <v>79</v>
      </c>
    </row>
    <row r="81" spans="2:47" s="1" customFormat="1" ht="13.5">
      <c r="B81" s="42"/>
      <c r="C81" s="64"/>
      <c r="D81" s="245" t="s">
        <v>205</v>
      </c>
      <c r="E81" s="64"/>
      <c r="F81" s="255" t="s">
        <v>3032</v>
      </c>
      <c r="G81" s="64"/>
      <c r="H81" s="64"/>
      <c r="I81" s="174"/>
      <c r="J81" s="64"/>
      <c r="K81" s="64"/>
      <c r="L81" s="62"/>
      <c r="M81" s="220"/>
      <c r="N81" s="43"/>
      <c r="O81" s="43"/>
      <c r="P81" s="43"/>
      <c r="Q81" s="43"/>
      <c r="R81" s="43"/>
      <c r="S81" s="43"/>
      <c r="T81" s="79"/>
      <c r="AT81" s="25" t="s">
        <v>205</v>
      </c>
      <c r="AU81" s="25" t="s">
        <v>77</v>
      </c>
    </row>
    <row r="82" spans="2:65" s="1" customFormat="1" ht="22.5" customHeight="1">
      <c r="B82" s="42"/>
      <c r="C82" s="206" t="s">
        <v>79</v>
      </c>
      <c r="D82" s="206" t="s">
        <v>198</v>
      </c>
      <c r="E82" s="207" t="s">
        <v>3033</v>
      </c>
      <c r="F82" s="208" t="s">
        <v>3034</v>
      </c>
      <c r="G82" s="209" t="s">
        <v>351</v>
      </c>
      <c r="H82" s="210">
        <v>20</v>
      </c>
      <c r="I82" s="211"/>
      <c r="J82" s="212">
        <f>ROUND(I82*H82,2)</f>
        <v>0</v>
      </c>
      <c r="K82" s="208" t="s">
        <v>21</v>
      </c>
      <c r="L82" s="62"/>
      <c r="M82" s="213" t="s">
        <v>21</v>
      </c>
      <c r="N82" s="214" t="s">
        <v>41</v>
      </c>
      <c r="O82" s="43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AR82" s="25" t="s">
        <v>203</v>
      </c>
      <c r="AT82" s="25" t="s">
        <v>198</v>
      </c>
      <c r="AU82" s="25" t="s">
        <v>77</v>
      </c>
      <c r="AY82" s="25" t="s">
        <v>195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77</v>
      </c>
      <c r="BK82" s="217">
        <f>ROUND(I82*H82,2)</f>
        <v>0</v>
      </c>
      <c r="BL82" s="25" t="s">
        <v>203</v>
      </c>
      <c r="BM82" s="25" t="s">
        <v>203</v>
      </c>
    </row>
    <row r="83" spans="2:47" s="1" customFormat="1" ht="13.5">
      <c r="B83" s="42"/>
      <c r="C83" s="64"/>
      <c r="D83" s="245" t="s">
        <v>205</v>
      </c>
      <c r="E83" s="64"/>
      <c r="F83" s="255" t="s">
        <v>3034</v>
      </c>
      <c r="G83" s="64"/>
      <c r="H83" s="64"/>
      <c r="I83" s="174"/>
      <c r="J83" s="64"/>
      <c r="K83" s="64"/>
      <c r="L83" s="62"/>
      <c r="M83" s="220"/>
      <c r="N83" s="43"/>
      <c r="O83" s="43"/>
      <c r="P83" s="43"/>
      <c r="Q83" s="43"/>
      <c r="R83" s="43"/>
      <c r="S83" s="43"/>
      <c r="T83" s="79"/>
      <c r="AT83" s="25" t="s">
        <v>205</v>
      </c>
      <c r="AU83" s="25" t="s">
        <v>77</v>
      </c>
    </row>
    <row r="84" spans="2:65" s="1" customFormat="1" ht="22.5" customHeight="1">
      <c r="B84" s="42"/>
      <c r="C84" s="206" t="s">
        <v>196</v>
      </c>
      <c r="D84" s="206" t="s">
        <v>198</v>
      </c>
      <c r="E84" s="207" t="s">
        <v>3035</v>
      </c>
      <c r="F84" s="208" t="s">
        <v>3036</v>
      </c>
      <c r="G84" s="209" t="s">
        <v>2885</v>
      </c>
      <c r="H84" s="210">
        <v>1</v>
      </c>
      <c r="I84" s="211"/>
      <c r="J84" s="212">
        <f>ROUND(I84*H84,2)</f>
        <v>0</v>
      </c>
      <c r="K84" s="208" t="s">
        <v>21</v>
      </c>
      <c r="L84" s="62"/>
      <c r="M84" s="213" t="s">
        <v>21</v>
      </c>
      <c r="N84" s="214" t="s">
        <v>41</v>
      </c>
      <c r="O84" s="43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AR84" s="25" t="s">
        <v>203</v>
      </c>
      <c r="AT84" s="25" t="s">
        <v>198</v>
      </c>
      <c r="AU84" s="25" t="s">
        <v>77</v>
      </c>
      <c r="AY84" s="25" t="s">
        <v>195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25" t="s">
        <v>77</v>
      </c>
      <c r="BK84" s="217">
        <f>ROUND(I84*H84,2)</f>
        <v>0</v>
      </c>
      <c r="BL84" s="25" t="s">
        <v>203</v>
      </c>
      <c r="BM84" s="25" t="s">
        <v>238</v>
      </c>
    </row>
    <row r="85" spans="2:47" s="1" customFormat="1" ht="13.5">
      <c r="B85" s="42"/>
      <c r="C85" s="64"/>
      <c r="D85" s="245" t="s">
        <v>205</v>
      </c>
      <c r="E85" s="64"/>
      <c r="F85" s="255" t="s">
        <v>3036</v>
      </c>
      <c r="G85" s="64"/>
      <c r="H85" s="64"/>
      <c r="I85" s="174"/>
      <c r="J85" s="64"/>
      <c r="K85" s="64"/>
      <c r="L85" s="62"/>
      <c r="M85" s="220"/>
      <c r="N85" s="43"/>
      <c r="O85" s="43"/>
      <c r="P85" s="43"/>
      <c r="Q85" s="43"/>
      <c r="R85" s="43"/>
      <c r="S85" s="43"/>
      <c r="T85" s="79"/>
      <c r="AT85" s="25" t="s">
        <v>205</v>
      </c>
      <c r="AU85" s="25" t="s">
        <v>77</v>
      </c>
    </row>
    <row r="86" spans="2:65" s="1" customFormat="1" ht="22.5" customHeight="1">
      <c r="B86" s="42"/>
      <c r="C86" s="206" t="s">
        <v>203</v>
      </c>
      <c r="D86" s="206" t="s">
        <v>198</v>
      </c>
      <c r="E86" s="207" t="s">
        <v>3037</v>
      </c>
      <c r="F86" s="208" t="s">
        <v>3038</v>
      </c>
      <c r="G86" s="209" t="s">
        <v>2885</v>
      </c>
      <c r="H86" s="210">
        <v>1</v>
      </c>
      <c r="I86" s="211"/>
      <c r="J86" s="212">
        <f>ROUND(I86*H86,2)</f>
        <v>0</v>
      </c>
      <c r="K86" s="208" t="s">
        <v>21</v>
      </c>
      <c r="L86" s="62"/>
      <c r="M86" s="213" t="s">
        <v>21</v>
      </c>
      <c r="N86" s="214" t="s">
        <v>41</v>
      </c>
      <c r="O86" s="43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AR86" s="25" t="s">
        <v>203</v>
      </c>
      <c r="AT86" s="25" t="s">
        <v>198</v>
      </c>
      <c r="AU86" s="25" t="s">
        <v>77</v>
      </c>
      <c r="AY86" s="25" t="s">
        <v>195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25" t="s">
        <v>77</v>
      </c>
      <c r="BK86" s="217">
        <f>ROUND(I86*H86,2)</f>
        <v>0</v>
      </c>
      <c r="BL86" s="25" t="s">
        <v>203</v>
      </c>
      <c r="BM86" s="25" t="s">
        <v>236</v>
      </c>
    </row>
    <row r="87" spans="2:47" s="1" customFormat="1" ht="13.5">
      <c r="B87" s="42"/>
      <c r="C87" s="64"/>
      <c r="D87" s="245" t="s">
        <v>205</v>
      </c>
      <c r="E87" s="64"/>
      <c r="F87" s="255" t="s">
        <v>3038</v>
      </c>
      <c r="G87" s="64"/>
      <c r="H87" s="64"/>
      <c r="I87" s="174"/>
      <c r="J87" s="64"/>
      <c r="K87" s="64"/>
      <c r="L87" s="62"/>
      <c r="M87" s="220"/>
      <c r="N87" s="43"/>
      <c r="O87" s="43"/>
      <c r="P87" s="43"/>
      <c r="Q87" s="43"/>
      <c r="R87" s="43"/>
      <c r="S87" s="43"/>
      <c r="T87" s="79"/>
      <c r="AT87" s="25" t="s">
        <v>205</v>
      </c>
      <c r="AU87" s="25" t="s">
        <v>77</v>
      </c>
    </row>
    <row r="88" spans="2:65" s="1" customFormat="1" ht="22.5" customHeight="1">
      <c r="B88" s="42"/>
      <c r="C88" s="206" t="s">
        <v>232</v>
      </c>
      <c r="D88" s="206" t="s">
        <v>198</v>
      </c>
      <c r="E88" s="207" t="s">
        <v>3039</v>
      </c>
      <c r="F88" s="208" t="s">
        <v>3040</v>
      </c>
      <c r="G88" s="209" t="s">
        <v>2885</v>
      </c>
      <c r="H88" s="210">
        <v>1</v>
      </c>
      <c r="I88" s="211"/>
      <c r="J88" s="212">
        <f>ROUND(I88*H88,2)</f>
        <v>0</v>
      </c>
      <c r="K88" s="208" t="s">
        <v>21</v>
      </c>
      <c r="L88" s="62"/>
      <c r="M88" s="213" t="s">
        <v>21</v>
      </c>
      <c r="N88" s="214" t="s">
        <v>41</v>
      </c>
      <c r="O88" s="43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203</v>
      </c>
      <c r="AT88" s="25" t="s">
        <v>198</v>
      </c>
      <c r="AU88" s="25" t="s">
        <v>77</v>
      </c>
      <c r="AY88" s="25" t="s">
        <v>195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77</v>
      </c>
      <c r="BK88" s="217">
        <f>ROUND(I88*H88,2)</f>
        <v>0</v>
      </c>
      <c r="BL88" s="25" t="s">
        <v>203</v>
      </c>
      <c r="BM88" s="25" t="s">
        <v>261</v>
      </c>
    </row>
    <row r="89" spans="2:47" s="1" customFormat="1" ht="13.5">
      <c r="B89" s="42"/>
      <c r="C89" s="64"/>
      <c r="D89" s="245" t="s">
        <v>205</v>
      </c>
      <c r="E89" s="64"/>
      <c r="F89" s="255" t="s">
        <v>3040</v>
      </c>
      <c r="G89" s="64"/>
      <c r="H89" s="64"/>
      <c r="I89" s="174"/>
      <c r="J89" s="64"/>
      <c r="K89" s="64"/>
      <c r="L89" s="62"/>
      <c r="M89" s="220"/>
      <c r="N89" s="43"/>
      <c r="O89" s="43"/>
      <c r="P89" s="43"/>
      <c r="Q89" s="43"/>
      <c r="R89" s="43"/>
      <c r="S89" s="43"/>
      <c r="T89" s="79"/>
      <c r="AT89" s="25" t="s">
        <v>205</v>
      </c>
      <c r="AU89" s="25" t="s">
        <v>77</v>
      </c>
    </row>
    <row r="90" spans="2:65" s="1" customFormat="1" ht="22.5" customHeight="1">
      <c r="B90" s="42"/>
      <c r="C90" s="206" t="s">
        <v>238</v>
      </c>
      <c r="D90" s="206" t="s">
        <v>198</v>
      </c>
      <c r="E90" s="207" t="s">
        <v>3041</v>
      </c>
      <c r="F90" s="208" t="s">
        <v>3042</v>
      </c>
      <c r="G90" s="209" t="s">
        <v>351</v>
      </c>
      <c r="H90" s="210">
        <v>150</v>
      </c>
      <c r="I90" s="211"/>
      <c r="J90" s="212">
        <f>ROUND(I90*H90,2)</f>
        <v>0</v>
      </c>
      <c r="K90" s="208" t="s">
        <v>21</v>
      </c>
      <c r="L90" s="62"/>
      <c r="M90" s="213" t="s">
        <v>21</v>
      </c>
      <c r="N90" s="214" t="s">
        <v>41</v>
      </c>
      <c r="O90" s="43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AR90" s="25" t="s">
        <v>203</v>
      </c>
      <c r="AT90" s="25" t="s">
        <v>198</v>
      </c>
      <c r="AU90" s="25" t="s">
        <v>77</v>
      </c>
      <c r="AY90" s="25" t="s">
        <v>195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25" t="s">
        <v>77</v>
      </c>
      <c r="BK90" s="217">
        <f>ROUND(I90*H90,2)</f>
        <v>0</v>
      </c>
      <c r="BL90" s="25" t="s">
        <v>203</v>
      </c>
      <c r="BM90" s="25" t="s">
        <v>274</v>
      </c>
    </row>
    <row r="91" spans="2:47" s="1" customFormat="1" ht="13.5">
      <c r="B91" s="42"/>
      <c r="C91" s="64"/>
      <c r="D91" s="245" t="s">
        <v>205</v>
      </c>
      <c r="E91" s="64"/>
      <c r="F91" s="255" t="s">
        <v>3042</v>
      </c>
      <c r="G91" s="64"/>
      <c r="H91" s="64"/>
      <c r="I91" s="174"/>
      <c r="J91" s="64"/>
      <c r="K91" s="64"/>
      <c r="L91" s="62"/>
      <c r="M91" s="220"/>
      <c r="N91" s="43"/>
      <c r="O91" s="43"/>
      <c r="P91" s="43"/>
      <c r="Q91" s="43"/>
      <c r="R91" s="43"/>
      <c r="S91" s="43"/>
      <c r="T91" s="79"/>
      <c r="AT91" s="25" t="s">
        <v>205</v>
      </c>
      <c r="AU91" s="25" t="s">
        <v>77</v>
      </c>
    </row>
    <row r="92" spans="2:65" s="1" customFormat="1" ht="22.5" customHeight="1">
      <c r="B92" s="42"/>
      <c r="C92" s="206" t="s">
        <v>244</v>
      </c>
      <c r="D92" s="206" t="s">
        <v>198</v>
      </c>
      <c r="E92" s="207" t="s">
        <v>3043</v>
      </c>
      <c r="F92" s="208" t="s">
        <v>3044</v>
      </c>
      <c r="G92" s="209" t="s">
        <v>2885</v>
      </c>
      <c r="H92" s="210">
        <v>1</v>
      </c>
      <c r="I92" s="211"/>
      <c r="J92" s="212">
        <f>ROUND(I92*H92,2)</f>
        <v>0</v>
      </c>
      <c r="K92" s="208" t="s">
        <v>21</v>
      </c>
      <c r="L92" s="62"/>
      <c r="M92" s="213" t="s">
        <v>21</v>
      </c>
      <c r="N92" s="214" t="s">
        <v>41</v>
      </c>
      <c r="O92" s="43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203</v>
      </c>
      <c r="AT92" s="25" t="s">
        <v>198</v>
      </c>
      <c r="AU92" s="25" t="s">
        <v>77</v>
      </c>
      <c r="AY92" s="25" t="s">
        <v>195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77</v>
      </c>
      <c r="BK92" s="217">
        <f>ROUND(I92*H92,2)</f>
        <v>0</v>
      </c>
      <c r="BL92" s="25" t="s">
        <v>203</v>
      </c>
      <c r="BM92" s="25" t="s">
        <v>289</v>
      </c>
    </row>
    <row r="93" spans="2:47" s="1" customFormat="1" ht="13.5">
      <c r="B93" s="42"/>
      <c r="C93" s="64"/>
      <c r="D93" s="245" t="s">
        <v>205</v>
      </c>
      <c r="E93" s="64"/>
      <c r="F93" s="255" t="s">
        <v>3044</v>
      </c>
      <c r="G93" s="64"/>
      <c r="H93" s="64"/>
      <c r="I93" s="174"/>
      <c r="J93" s="64"/>
      <c r="K93" s="64"/>
      <c r="L93" s="62"/>
      <c r="M93" s="220"/>
      <c r="N93" s="43"/>
      <c r="O93" s="43"/>
      <c r="P93" s="43"/>
      <c r="Q93" s="43"/>
      <c r="R93" s="43"/>
      <c r="S93" s="43"/>
      <c r="T93" s="79"/>
      <c r="AT93" s="25" t="s">
        <v>205</v>
      </c>
      <c r="AU93" s="25" t="s">
        <v>77</v>
      </c>
    </row>
    <row r="94" spans="2:65" s="1" customFormat="1" ht="22.5" customHeight="1">
      <c r="B94" s="42"/>
      <c r="C94" s="206" t="s">
        <v>236</v>
      </c>
      <c r="D94" s="206" t="s">
        <v>198</v>
      </c>
      <c r="E94" s="207" t="s">
        <v>3045</v>
      </c>
      <c r="F94" s="208" t="s">
        <v>3046</v>
      </c>
      <c r="G94" s="209" t="s">
        <v>2885</v>
      </c>
      <c r="H94" s="210">
        <v>5</v>
      </c>
      <c r="I94" s="211"/>
      <c r="J94" s="212">
        <f>ROUND(I94*H94,2)</f>
        <v>0</v>
      </c>
      <c r="K94" s="208" t="s">
        <v>21</v>
      </c>
      <c r="L94" s="62"/>
      <c r="M94" s="213" t="s">
        <v>21</v>
      </c>
      <c r="N94" s="214" t="s">
        <v>41</v>
      </c>
      <c r="O94" s="43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AR94" s="25" t="s">
        <v>203</v>
      </c>
      <c r="AT94" s="25" t="s">
        <v>198</v>
      </c>
      <c r="AU94" s="25" t="s">
        <v>77</v>
      </c>
      <c r="AY94" s="25" t="s">
        <v>195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25" t="s">
        <v>77</v>
      </c>
      <c r="BK94" s="217">
        <f>ROUND(I94*H94,2)</f>
        <v>0</v>
      </c>
      <c r="BL94" s="25" t="s">
        <v>203</v>
      </c>
      <c r="BM94" s="25" t="s">
        <v>301</v>
      </c>
    </row>
    <row r="95" spans="2:47" s="1" customFormat="1" ht="13.5">
      <c r="B95" s="42"/>
      <c r="C95" s="64"/>
      <c r="D95" s="245" t="s">
        <v>205</v>
      </c>
      <c r="E95" s="64"/>
      <c r="F95" s="255" t="s">
        <v>3046</v>
      </c>
      <c r="G95" s="64"/>
      <c r="H95" s="64"/>
      <c r="I95" s="174"/>
      <c r="J95" s="64"/>
      <c r="K95" s="64"/>
      <c r="L95" s="62"/>
      <c r="M95" s="220"/>
      <c r="N95" s="43"/>
      <c r="O95" s="43"/>
      <c r="P95" s="43"/>
      <c r="Q95" s="43"/>
      <c r="R95" s="43"/>
      <c r="S95" s="43"/>
      <c r="T95" s="79"/>
      <c r="AT95" s="25" t="s">
        <v>205</v>
      </c>
      <c r="AU95" s="25" t="s">
        <v>77</v>
      </c>
    </row>
    <row r="96" spans="2:65" s="1" customFormat="1" ht="22.5" customHeight="1">
      <c r="B96" s="42"/>
      <c r="C96" s="206" t="s">
        <v>256</v>
      </c>
      <c r="D96" s="206" t="s">
        <v>198</v>
      </c>
      <c r="E96" s="207" t="s">
        <v>3047</v>
      </c>
      <c r="F96" s="208" t="s">
        <v>3048</v>
      </c>
      <c r="G96" s="209" t="s">
        <v>351</v>
      </c>
      <c r="H96" s="210">
        <v>170</v>
      </c>
      <c r="I96" s="211"/>
      <c r="J96" s="212">
        <f>ROUND(I96*H96,2)</f>
        <v>0</v>
      </c>
      <c r="K96" s="208" t="s">
        <v>21</v>
      </c>
      <c r="L96" s="62"/>
      <c r="M96" s="213" t="s">
        <v>21</v>
      </c>
      <c r="N96" s="214" t="s">
        <v>41</v>
      </c>
      <c r="O96" s="43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203</v>
      </c>
      <c r="AT96" s="25" t="s">
        <v>198</v>
      </c>
      <c r="AU96" s="25" t="s">
        <v>77</v>
      </c>
      <c r="AY96" s="25" t="s">
        <v>195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77</v>
      </c>
      <c r="BK96" s="217">
        <f>ROUND(I96*H96,2)</f>
        <v>0</v>
      </c>
      <c r="BL96" s="25" t="s">
        <v>203</v>
      </c>
      <c r="BM96" s="25" t="s">
        <v>313</v>
      </c>
    </row>
    <row r="97" spans="2:47" s="1" customFormat="1" ht="13.5">
      <c r="B97" s="42"/>
      <c r="C97" s="64"/>
      <c r="D97" s="245" t="s">
        <v>205</v>
      </c>
      <c r="E97" s="64"/>
      <c r="F97" s="255" t="s">
        <v>3048</v>
      </c>
      <c r="G97" s="64"/>
      <c r="H97" s="64"/>
      <c r="I97" s="174"/>
      <c r="J97" s="64"/>
      <c r="K97" s="64"/>
      <c r="L97" s="62"/>
      <c r="M97" s="220"/>
      <c r="N97" s="43"/>
      <c r="O97" s="43"/>
      <c r="P97" s="43"/>
      <c r="Q97" s="43"/>
      <c r="R97" s="43"/>
      <c r="S97" s="43"/>
      <c r="T97" s="79"/>
      <c r="AT97" s="25" t="s">
        <v>205</v>
      </c>
      <c r="AU97" s="25" t="s">
        <v>77</v>
      </c>
    </row>
    <row r="98" spans="2:65" s="1" customFormat="1" ht="22.5" customHeight="1">
      <c r="B98" s="42"/>
      <c r="C98" s="206" t="s">
        <v>261</v>
      </c>
      <c r="D98" s="206" t="s">
        <v>198</v>
      </c>
      <c r="E98" s="207" t="s">
        <v>3049</v>
      </c>
      <c r="F98" s="208" t="s">
        <v>3050</v>
      </c>
      <c r="G98" s="209" t="s">
        <v>351</v>
      </c>
      <c r="H98" s="210">
        <v>20</v>
      </c>
      <c r="I98" s="211"/>
      <c r="J98" s="212">
        <f>ROUND(I98*H98,2)</f>
        <v>0</v>
      </c>
      <c r="K98" s="208" t="s">
        <v>21</v>
      </c>
      <c r="L98" s="62"/>
      <c r="M98" s="213" t="s">
        <v>21</v>
      </c>
      <c r="N98" s="214" t="s">
        <v>41</v>
      </c>
      <c r="O98" s="43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AR98" s="25" t="s">
        <v>203</v>
      </c>
      <c r="AT98" s="25" t="s">
        <v>198</v>
      </c>
      <c r="AU98" s="25" t="s">
        <v>77</v>
      </c>
      <c r="AY98" s="25" t="s">
        <v>195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77</v>
      </c>
      <c r="BK98" s="217">
        <f>ROUND(I98*H98,2)</f>
        <v>0</v>
      </c>
      <c r="BL98" s="25" t="s">
        <v>203</v>
      </c>
      <c r="BM98" s="25" t="s">
        <v>330</v>
      </c>
    </row>
    <row r="99" spans="2:47" s="1" customFormat="1" ht="13.5">
      <c r="B99" s="42"/>
      <c r="C99" s="64"/>
      <c r="D99" s="218" t="s">
        <v>205</v>
      </c>
      <c r="E99" s="64"/>
      <c r="F99" s="219" t="s">
        <v>3050</v>
      </c>
      <c r="G99" s="64"/>
      <c r="H99" s="64"/>
      <c r="I99" s="174"/>
      <c r="J99" s="64"/>
      <c r="K99" s="64"/>
      <c r="L99" s="62"/>
      <c r="M99" s="220"/>
      <c r="N99" s="43"/>
      <c r="O99" s="43"/>
      <c r="P99" s="43"/>
      <c r="Q99" s="43"/>
      <c r="R99" s="43"/>
      <c r="S99" s="43"/>
      <c r="T99" s="79"/>
      <c r="AT99" s="25" t="s">
        <v>205</v>
      </c>
      <c r="AU99" s="25" t="s">
        <v>77</v>
      </c>
    </row>
    <row r="100" spans="2:63" s="11" customFormat="1" ht="37.35" customHeight="1">
      <c r="B100" s="189"/>
      <c r="C100" s="190"/>
      <c r="D100" s="203" t="s">
        <v>69</v>
      </c>
      <c r="E100" s="285" t="s">
        <v>2890</v>
      </c>
      <c r="F100" s="285" t="s">
        <v>3021</v>
      </c>
      <c r="G100" s="190"/>
      <c r="H100" s="190"/>
      <c r="I100" s="193"/>
      <c r="J100" s="286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AR100" s="200" t="s">
        <v>77</v>
      </c>
      <c r="AT100" s="201" t="s">
        <v>69</v>
      </c>
      <c r="AU100" s="201" t="s">
        <v>70</v>
      </c>
      <c r="AY100" s="200" t="s">
        <v>195</v>
      </c>
      <c r="BK100" s="202">
        <f>SUM(BK101:BK104)</f>
        <v>0</v>
      </c>
    </row>
    <row r="101" spans="2:65" s="1" customFormat="1" ht="22.5" customHeight="1">
      <c r="B101" s="42"/>
      <c r="C101" s="206" t="s">
        <v>266</v>
      </c>
      <c r="D101" s="206" t="s">
        <v>198</v>
      </c>
      <c r="E101" s="207" t="s">
        <v>3051</v>
      </c>
      <c r="F101" s="208" t="s">
        <v>3023</v>
      </c>
      <c r="G101" s="209" t="s">
        <v>616</v>
      </c>
      <c r="H101" s="210">
        <v>1</v>
      </c>
      <c r="I101" s="211"/>
      <c r="J101" s="212">
        <f>ROUND(I101*H101,2)</f>
        <v>0</v>
      </c>
      <c r="K101" s="208" t="s">
        <v>21</v>
      </c>
      <c r="L101" s="62"/>
      <c r="M101" s="213" t="s">
        <v>21</v>
      </c>
      <c r="N101" s="214" t="s">
        <v>41</v>
      </c>
      <c r="O101" s="43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203</v>
      </c>
      <c r="AT101" s="25" t="s">
        <v>198</v>
      </c>
      <c r="AU101" s="25" t="s">
        <v>77</v>
      </c>
      <c r="AY101" s="25" t="s">
        <v>195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77</v>
      </c>
      <c r="BK101" s="217">
        <f>ROUND(I101*H101,2)</f>
        <v>0</v>
      </c>
      <c r="BL101" s="25" t="s">
        <v>203</v>
      </c>
      <c r="BM101" s="25" t="s">
        <v>342</v>
      </c>
    </row>
    <row r="102" spans="2:47" s="1" customFormat="1" ht="13.5">
      <c r="B102" s="42"/>
      <c r="C102" s="64"/>
      <c r="D102" s="245" t="s">
        <v>205</v>
      </c>
      <c r="E102" s="64"/>
      <c r="F102" s="255" t="s">
        <v>3023</v>
      </c>
      <c r="G102" s="64"/>
      <c r="H102" s="64"/>
      <c r="I102" s="174"/>
      <c r="J102" s="64"/>
      <c r="K102" s="64"/>
      <c r="L102" s="62"/>
      <c r="M102" s="220"/>
      <c r="N102" s="43"/>
      <c r="O102" s="43"/>
      <c r="P102" s="43"/>
      <c r="Q102" s="43"/>
      <c r="R102" s="43"/>
      <c r="S102" s="43"/>
      <c r="T102" s="79"/>
      <c r="AT102" s="25" t="s">
        <v>205</v>
      </c>
      <c r="AU102" s="25" t="s">
        <v>77</v>
      </c>
    </row>
    <row r="103" spans="2:65" s="1" customFormat="1" ht="22.5" customHeight="1">
      <c r="B103" s="42"/>
      <c r="C103" s="206" t="s">
        <v>274</v>
      </c>
      <c r="D103" s="206" t="s">
        <v>198</v>
      </c>
      <c r="E103" s="207" t="s">
        <v>3052</v>
      </c>
      <c r="F103" s="208" t="s">
        <v>3053</v>
      </c>
      <c r="G103" s="209" t="s">
        <v>616</v>
      </c>
      <c r="H103" s="210">
        <v>1</v>
      </c>
      <c r="I103" s="211"/>
      <c r="J103" s="212">
        <f>ROUND(I103*H103,2)</f>
        <v>0</v>
      </c>
      <c r="K103" s="208" t="s">
        <v>21</v>
      </c>
      <c r="L103" s="62"/>
      <c r="M103" s="213" t="s">
        <v>21</v>
      </c>
      <c r="N103" s="214" t="s">
        <v>41</v>
      </c>
      <c r="O103" s="43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203</v>
      </c>
      <c r="AT103" s="25" t="s">
        <v>198</v>
      </c>
      <c r="AU103" s="25" t="s">
        <v>77</v>
      </c>
      <c r="AY103" s="25" t="s">
        <v>195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77</v>
      </c>
      <c r="BK103" s="217">
        <f>ROUND(I103*H103,2)</f>
        <v>0</v>
      </c>
      <c r="BL103" s="25" t="s">
        <v>203</v>
      </c>
      <c r="BM103" s="25" t="s">
        <v>355</v>
      </c>
    </row>
    <row r="104" spans="2:47" s="1" customFormat="1" ht="13.5">
      <c r="B104" s="42"/>
      <c r="C104" s="64"/>
      <c r="D104" s="218" t="s">
        <v>205</v>
      </c>
      <c r="E104" s="64"/>
      <c r="F104" s="219" t="s">
        <v>3054</v>
      </c>
      <c r="G104" s="64"/>
      <c r="H104" s="64"/>
      <c r="I104" s="174"/>
      <c r="J104" s="64"/>
      <c r="K104" s="64"/>
      <c r="L104" s="62"/>
      <c r="M104" s="287"/>
      <c r="N104" s="288"/>
      <c r="O104" s="288"/>
      <c r="P104" s="288"/>
      <c r="Q104" s="288"/>
      <c r="R104" s="288"/>
      <c r="S104" s="288"/>
      <c r="T104" s="289"/>
      <c r="AT104" s="25" t="s">
        <v>205</v>
      </c>
      <c r="AU104" s="25" t="s">
        <v>77</v>
      </c>
    </row>
    <row r="105" spans="2:12" s="1" customFormat="1" ht="6.95" customHeight="1">
      <c r="B105" s="57"/>
      <c r="C105" s="58"/>
      <c r="D105" s="58"/>
      <c r="E105" s="58"/>
      <c r="F105" s="58"/>
      <c r="G105" s="58"/>
      <c r="H105" s="58"/>
      <c r="I105" s="150"/>
      <c r="J105" s="58"/>
      <c r="K105" s="58"/>
      <c r="L105" s="62"/>
    </row>
  </sheetData>
  <sheetProtection algorithmName="SHA-512" hashValue="tFfZUz1zZ9bWzTGNsLgNk7dVk2VinPtPFe6s0DojyoUykZDgHZCuxe0Oh8uzyASki37bf2oZH7QQNfHk5J+xwA==" saltValue="/oM4IfUf8lSpyIGFR6wbmw==" spinCount="100000" sheet="1" objects="1" scenarios="1" formatCells="0" formatColumns="0" formatRows="0" sort="0" autoFilter="0"/>
  <autoFilter ref="C77:K104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132</v>
      </c>
      <c r="G1" s="421" t="s">
        <v>133</v>
      </c>
      <c r="H1" s="421"/>
      <c r="I1" s="125"/>
      <c r="J1" s="124" t="s">
        <v>134</v>
      </c>
      <c r="K1" s="123" t="s">
        <v>135</v>
      </c>
      <c r="L1" s="124" t="s">
        <v>136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79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Nástavba domov pro seniory, Pilníkov</v>
      </c>
      <c r="F7" s="415"/>
      <c r="G7" s="415"/>
      <c r="H7" s="415"/>
      <c r="I7" s="128"/>
      <c r="J7" s="30"/>
      <c r="K7" s="32"/>
    </row>
    <row r="8" spans="2:11" s="1" customFormat="1" ht="13.5">
      <c r="B8" s="42"/>
      <c r="C8" s="43"/>
      <c r="D8" s="38" t="s">
        <v>149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417" t="s">
        <v>3055</v>
      </c>
      <c r="F9" s="416"/>
      <c r="G9" s="416"/>
      <c r="H9" s="416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17. 2. 2018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29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30" t="s">
        <v>28</v>
      </c>
      <c r="J20" s="36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6" t="str">
        <f>IF('Rekapitulace stavby'!E17="","",'Rekapitulace stavby'!E17)</f>
        <v xml:space="preserve"> </v>
      </c>
      <c r="F21" s="43"/>
      <c r="G21" s="43"/>
      <c r="H21" s="43"/>
      <c r="I21" s="130" t="s">
        <v>29</v>
      </c>
      <c r="J21" s="36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9"/>
      <c r="J23" s="43"/>
      <c r="K23" s="46"/>
    </row>
    <row r="24" spans="2:11" s="7" customFormat="1" ht="22.5" customHeight="1">
      <c r="B24" s="132"/>
      <c r="C24" s="133"/>
      <c r="D24" s="133"/>
      <c r="E24" s="379" t="s">
        <v>21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36</v>
      </c>
      <c r="E27" s="43"/>
      <c r="F27" s="43"/>
      <c r="G27" s="43"/>
      <c r="H27" s="43"/>
      <c r="I27" s="129"/>
      <c r="J27" s="139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40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41">
        <f>ROUND(SUM(BE78:BE140),2)</f>
        <v>0</v>
      </c>
      <c r="G30" s="43"/>
      <c r="H30" s="43"/>
      <c r="I30" s="142">
        <v>0.21</v>
      </c>
      <c r="J30" s="141">
        <f>ROUND(ROUND((SUM(BE78:BE140)),2)*I30,2)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41">
        <f>ROUND(SUM(BF78:BF140),2)</f>
        <v>0</v>
      </c>
      <c r="G31" s="43"/>
      <c r="H31" s="43"/>
      <c r="I31" s="142">
        <v>0.15</v>
      </c>
      <c r="J31" s="141">
        <f>ROUND(ROUND((SUM(BF78:BF140)),2)*I31,2)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41">
        <f>ROUND(SUM(BG78:BG140),2)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41">
        <f>ROUND(SUM(BH78:BH140),2)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1">
        <f>ROUND(SUM(BI78:BI140),2)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46</v>
      </c>
      <c r="E36" s="80"/>
      <c r="F36" s="80"/>
      <c r="G36" s="145" t="s">
        <v>47</v>
      </c>
      <c r="H36" s="146" t="s">
        <v>48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160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22.5" customHeight="1">
      <c r="B45" s="42"/>
      <c r="C45" s="43"/>
      <c r="D45" s="43"/>
      <c r="E45" s="414" t="str">
        <f>E7</f>
        <v>Nástavba domov pro seniory, Pilníkov</v>
      </c>
      <c r="F45" s="415"/>
      <c r="G45" s="415"/>
      <c r="H45" s="415"/>
      <c r="I45" s="129"/>
      <c r="J45" s="43"/>
      <c r="K45" s="46"/>
    </row>
    <row r="46" spans="2:11" s="1" customFormat="1" ht="14.45" customHeight="1">
      <c r="B46" s="42"/>
      <c r="C46" s="38" t="s">
        <v>149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23.25" customHeight="1">
      <c r="B47" s="42"/>
      <c r="C47" s="43"/>
      <c r="D47" s="43"/>
      <c r="E47" s="417" t="str">
        <f>E9</f>
        <v>KS - Komunikační systém</v>
      </c>
      <c r="F47" s="416"/>
      <c r="G47" s="416"/>
      <c r="H47" s="416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30" t="s">
        <v>25</v>
      </c>
      <c r="J49" s="131" t="str">
        <f>IF(J12="","",J12)</f>
        <v>17. 2. 2018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161</v>
      </c>
      <c r="D54" s="143"/>
      <c r="E54" s="143"/>
      <c r="F54" s="143"/>
      <c r="G54" s="143"/>
      <c r="H54" s="143"/>
      <c r="I54" s="156"/>
      <c r="J54" s="157" t="s">
        <v>162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163</v>
      </c>
      <c r="D56" s="43"/>
      <c r="E56" s="43"/>
      <c r="F56" s="43"/>
      <c r="G56" s="43"/>
      <c r="H56" s="43"/>
      <c r="I56" s="129"/>
      <c r="J56" s="139">
        <f>J78</f>
        <v>0</v>
      </c>
      <c r="K56" s="46"/>
      <c r="AU56" s="25" t="s">
        <v>164</v>
      </c>
    </row>
    <row r="57" spans="2:11" s="8" customFormat="1" ht="24.95" customHeight="1">
      <c r="B57" s="160"/>
      <c r="C57" s="161"/>
      <c r="D57" s="162" t="s">
        <v>3056</v>
      </c>
      <c r="E57" s="163"/>
      <c r="F57" s="163"/>
      <c r="G57" s="163"/>
      <c r="H57" s="163"/>
      <c r="I57" s="164"/>
      <c r="J57" s="165">
        <f>J79</f>
        <v>0</v>
      </c>
      <c r="K57" s="166"/>
    </row>
    <row r="58" spans="2:11" s="8" customFormat="1" ht="24.95" customHeight="1">
      <c r="B58" s="160"/>
      <c r="C58" s="161"/>
      <c r="D58" s="162" t="s">
        <v>3057</v>
      </c>
      <c r="E58" s="163"/>
      <c r="F58" s="163"/>
      <c r="G58" s="163"/>
      <c r="H58" s="163"/>
      <c r="I58" s="164"/>
      <c r="J58" s="165">
        <f>J118</f>
        <v>0</v>
      </c>
      <c r="K58" s="166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11" s="1" customFormat="1" ht="6.95" customHeight="1">
      <c r="B60" s="57"/>
      <c r="C60" s="58"/>
      <c r="D60" s="58"/>
      <c r="E60" s="58"/>
      <c r="F60" s="58"/>
      <c r="G60" s="58"/>
      <c r="H60" s="58"/>
      <c r="I60" s="150"/>
      <c r="J60" s="58"/>
      <c r="K60" s="59"/>
    </row>
    <row r="64" spans="2:12" s="1" customFormat="1" ht="6.95" customHeight="1">
      <c r="B64" s="60"/>
      <c r="C64" s="61"/>
      <c r="D64" s="61"/>
      <c r="E64" s="61"/>
      <c r="F64" s="61"/>
      <c r="G64" s="61"/>
      <c r="H64" s="61"/>
      <c r="I64" s="153"/>
      <c r="J64" s="61"/>
      <c r="K64" s="61"/>
      <c r="L64" s="62"/>
    </row>
    <row r="65" spans="2:12" s="1" customFormat="1" ht="36.95" customHeight="1">
      <c r="B65" s="42"/>
      <c r="C65" s="63" t="s">
        <v>179</v>
      </c>
      <c r="D65" s="64"/>
      <c r="E65" s="64"/>
      <c r="F65" s="64"/>
      <c r="G65" s="64"/>
      <c r="H65" s="64"/>
      <c r="I65" s="174"/>
      <c r="J65" s="64"/>
      <c r="K65" s="64"/>
      <c r="L65" s="62"/>
    </row>
    <row r="66" spans="2:12" s="1" customFormat="1" ht="6.95" customHeight="1">
      <c r="B66" s="42"/>
      <c r="C66" s="64"/>
      <c r="D66" s="64"/>
      <c r="E66" s="64"/>
      <c r="F66" s="64"/>
      <c r="G66" s="64"/>
      <c r="H66" s="64"/>
      <c r="I66" s="174"/>
      <c r="J66" s="64"/>
      <c r="K66" s="64"/>
      <c r="L66" s="62"/>
    </row>
    <row r="67" spans="2:12" s="1" customFormat="1" ht="14.45" customHeight="1">
      <c r="B67" s="42"/>
      <c r="C67" s="66" t="s">
        <v>18</v>
      </c>
      <c r="D67" s="64"/>
      <c r="E67" s="64"/>
      <c r="F67" s="64"/>
      <c r="G67" s="64"/>
      <c r="H67" s="64"/>
      <c r="I67" s="174"/>
      <c r="J67" s="64"/>
      <c r="K67" s="64"/>
      <c r="L67" s="62"/>
    </row>
    <row r="68" spans="2:12" s="1" customFormat="1" ht="22.5" customHeight="1">
      <c r="B68" s="42"/>
      <c r="C68" s="64"/>
      <c r="D68" s="64"/>
      <c r="E68" s="418" t="str">
        <f>E7</f>
        <v>Nástavba domov pro seniory, Pilníkov</v>
      </c>
      <c r="F68" s="419"/>
      <c r="G68" s="419"/>
      <c r="H68" s="419"/>
      <c r="I68" s="174"/>
      <c r="J68" s="64"/>
      <c r="K68" s="64"/>
      <c r="L68" s="62"/>
    </row>
    <row r="69" spans="2:12" s="1" customFormat="1" ht="14.45" customHeight="1">
      <c r="B69" s="42"/>
      <c r="C69" s="66" t="s">
        <v>149</v>
      </c>
      <c r="D69" s="64"/>
      <c r="E69" s="64"/>
      <c r="F69" s="64"/>
      <c r="G69" s="64"/>
      <c r="H69" s="64"/>
      <c r="I69" s="174"/>
      <c r="J69" s="64"/>
      <c r="K69" s="64"/>
      <c r="L69" s="62"/>
    </row>
    <row r="70" spans="2:12" s="1" customFormat="1" ht="23.25" customHeight="1">
      <c r="B70" s="42"/>
      <c r="C70" s="64"/>
      <c r="D70" s="64"/>
      <c r="E70" s="390" t="str">
        <f>E9</f>
        <v>KS - Komunikační systém</v>
      </c>
      <c r="F70" s="420"/>
      <c r="G70" s="420"/>
      <c r="H70" s="420"/>
      <c r="I70" s="174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4"/>
      <c r="J71" s="64"/>
      <c r="K71" s="64"/>
      <c r="L71" s="62"/>
    </row>
    <row r="72" spans="2:12" s="1" customFormat="1" ht="18" customHeight="1">
      <c r="B72" s="42"/>
      <c r="C72" s="66" t="s">
        <v>23</v>
      </c>
      <c r="D72" s="64"/>
      <c r="E72" s="64"/>
      <c r="F72" s="177" t="str">
        <f>F12</f>
        <v xml:space="preserve"> </v>
      </c>
      <c r="G72" s="64"/>
      <c r="H72" s="64"/>
      <c r="I72" s="178" t="s">
        <v>25</v>
      </c>
      <c r="J72" s="74" t="str">
        <f>IF(J12="","",J12)</f>
        <v>17. 2. 2018</v>
      </c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4"/>
      <c r="J73" s="64"/>
      <c r="K73" s="64"/>
      <c r="L73" s="62"/>
    </row>
    <row r="74" spans="2:12" s="1" customFormat="1" ht="13.5">
      <c r="B74" s="42"/>
      <c r="C74" s="66" t="s">
        <v>27</v>
      </c>
      <c r="D74" s="64"/>
      <c r="E74" s="64"/>
      <c r="F74" s="177" t="str">
        <f>E15</f>
        <v xml:space="preserve"> </v>
      </c>
      <c r="G74" s="64"/>
      <c r="H74" s="64"/>
      <c r="I74" s="178" t="s">
        <v>32</v>
      </c>
      <c r="J74" s="177" t="str">
        <f>E21</f>
        <v xml:space="preserve"> </v>
      </c>
      <c r="K74" s="64"/>
      <c r="L74" s="62"/>
    </row>
    <row r="75" spans="2:12" s="1" customFormat="1" ht="14.45" customHeight="1">
      <c r="B75" s="42"/>
      <c r="C75" s="66" t="s">
        <v>30</v>
      </c>
      <c r="D75" s="64"/>
      <c r="E75" s="64"/>
      <c r="F75" s="177" t="str">
        <f>IF(E18="","",E18)</f>
        <v/>
      </c>
      <c r="G75" s="64"/>
      <c r="H75" s="64"/>
      <c r="I75" s="174"/>
      <c r="J75" s="64"/>
      <c r="K75" s="64"/>
      <c r="L75" s="62"/>
    </row>
    <row r="76" spans="2:12" s="1" customFormat="1" ht="10.35" customHeight="1">
      <c r="B76" s="42"/>
      <c r="C76" s="64"/>
      <c r="D76" s="64"/>
      <c r="E76" s="64"/>
      <c r="F76" s="64"/>
      <c r="G76" s="64"/>
      <c r="H76" s="64"/>
      <c r="I76" s="174"/>
      <c r="J76" s="64"/>
      <c r="K76" s="64"/>
      <c r="L76" s="62"/>
    </row>
    <row r="77" spans="2:20" s="10" customFormat="1" ht="29.25" customHeight="1">
      <c r="B77" s="179"/>
      <c r="C77" s="180" t="s">
        <v>180</v>
      </c>
      <c r="D77" s="181" t="s">
        <v>55</v>
      </c>
      <c r="E77" s="181" t="s">
        <v>51</v>
      </c>
      <c r="F77" s="181" t="s">
        <v>181</v>
      </c>
      <c r="G77" s="181" t="s">
        <v>182</v>
      </c>
      <c r="H77" s="181" t="s">
        <v>183</v>
      </c>
      <c r="I77" s="182" t="s">
        <v>184</v>
      </c>
      <c r="J77" s="181" t="s">
        <v>162</v>
      </c>
      <c r="K77" s="183" t="s">
        <v>185</v>
      </c>
      <c r="L77" s="184"/>
      <c r="M77" s="82" t="s">
        <v>186</v>
      </c>
      <c r="N77" s="83" t="s">
        <v>40</v>
      </c>
      <c r="O77" s="83" t="s">
        <v>187</v>
      </c>
      <c r="P77" s="83" t="s">
        <v>188</v>
      </c>
      <c r="Q77" s="83" t="s">
        <v>189</v>
      </c>
      <c r="R77" s="83" t="s">
        <v>190</v>
      </c>
      <c r="S77" s="83" t="s">
        <v>191</v>
      </c>
      <c r="T77" s="84" t="s">
        <v>192</v>
      </c>
    </row>
    <row r="78" spans="2:63" s="1" customFormat="1" ht="29.25" customHeight="1">
      <c r="B78" s="42"/>
      <c r="C78" s="88" t="s">
        <v>163</v>
      </c>
      <c r="D78" s="64"/>
      <c r="E78" s="64"/>
      <c r="F78" s="64"/>
      <c r="G78" s="64"/>
      <c r="H78" s="64"/>
      <c r="I78" s="174"/>
      <c r="J78" s="185">
        <f>BK78</f>
        <v>0</v>
      </c>
      <c r="K78" s="64"/>
      <c r="L78" s="62"/>
      <c r="M78" s="85"/>
      <c r="N78" s="86"/>
      <c r="O78" s="86"/>
      <c r="P78" s="186">
        <f>P79+P118</f>
        <v>0</v>
      </c>
      <c r="Q78" s="86"/>
      <c r="R78" s="186">
        <f>R79+R118</f>
        <v>0</v>
      </c>
      <c r="S78" s="86"/>
      <c r="T78" s="187">
        <f>T79+T118</f>
        <v>0</v>
      </c>
      <c r="AT78" s="25" t="s">
        <v>69</v>
      </c>
      <c r="AU78" s="25" t="s">
        <v>164</v>
      </c>
      <c r="BK78" s="188">
        <f>BK79+BK118</f>
        <v>0</v>
      </c>
    </row>
    <row r="79" spans="2:63" s="11" customFormat="1" ht="37.35" customHeight="1">
      <c r="B79" s="189"/>
      <c r="C79" s="190"/>
      <c r="D79" s="203" t="s">
        <v>69</v>
      </c>
      <c r="E79" s="285" t="s">
        <v>2881</v>
      </c>
      <c r="F79" s="285" t="s">
        <v>3058</v>
      </c>
      <c r="G79" s="190"/>
      <c r="H79" s="190"/>
      <c r="I79" s="193"/>
      <c r="J79" s="286">
        <f>BK79</f>
        <v>0</v>
      </c>
      <c r="K79" s="190"/>
      <c r="L79" s="195"/>
      <c r="M79" s="196"/>
      <c r="N79" s="197"/>
      <c r="O79" s="197"/>
      <c r="P79" s="198">
        <f>SUM(P80:P117)</f>
        <v>0</v>
      </c>
      <c r="Q79" s="197"/>
      <c r="R79" s="198">
        <f>SUM(R80:R117)</f>
        <v>0</v>
      </c>
      <c r="S79" s="197"/>
      <c r="T79" s="199">
        <f>SUM(T80:T117)</f>
        <v>0</v>
      </c>
      <c r="AR79" s="200" t="s">
        <v>77</v>
      </c>
      <c r="AT79" s="201" t="s">
        <v>69</v>
      </c>
      <c r="AU79" s="201" t="s">
        <v>70</v>
      </c>
      <c r="AY79" s="200" t="s">
        <v>195</v>
      </c>
      <c r="BK79" s="202">
        <f>SUM(BK80:BK117)</f>
        <v>0</v>
      </c>
    </row>
    <row r="80" spans="2:65" s="1" customFormat="1" ht="22.5" customHeight="1">
      <c r="B80" s="42"/>
      <c r="C80" s="206" t="s">
        <v>77</v>
      </c>
      <c r="D80" s="206" t="s">
        <v>198</v>
      </c>
      <c r="E80" s="207" t="s">
        <v>3059</v>
      </c>
      <c r="F80" s="208" t="s">
        <v>3060</v>
      </c>
      <c r="G80" s="209" t="s">
        <v>616</v>
      </c>
      <c r="H80" s="210">
        <v>1</v>
      </c>
      <c r="I80" s="211"/>
      <c r="J80" s="212">
        <f>ROUND(I80*H80,2)</f>
        <v>0</v>
      </c>
      <c r="K80" s="208" t="s">
        <v>21</v>
      </c>
      <c r="L80" s="62"/>
      <c r="M80" s="213" t="s">
        <v>21</v>
      </c>
      <c r="N80" s="214" t="s">
        <v>41</v>
      </c>
      <c r="O80" s="43"/>
      <c r="P80" s="215">
        <f>O80*H80</f>
        <v>0</v>
      </c>
      <c r="Q80" s="215">
        <v>0</v>
      </c>
      <c r="R80" s="215">
        <f>Q80*H80</f>
        <v>0</v>
      </c>
      <c r="S80" s="215">
        <v>0</v>
      </c>
      <c r="T80" s="216">
        <f>S80*H80</f>
        <v>0</v>
      </c>
      <c r="AR80" s="25" t="s">
        <v>203</v>
      </c>
      <c r="AT80" s="25" t="s">
        <v>198</v>
      </c>
      <c r="AU80" s="25" t="s">
        <v>77</v>
      </c>
      <c r="AY80" s="25" t="s">
        <v>195</v>
      </c>
      <c r="BE80" s="217">
        <f>IF(N80="základní",J80,0)</f>
        <v>0</v>
      </c>
      <c r="BF80" s="217">
        <f>IF(N80="snížená",J80,0)</f>
        <v>0</v>
      </c>
      <c r="BG80" s="217">
        <f>IF(N80="zákl. přenesená",J80,0)</f>
        <v>0</v>
      </c>
      <c r="BH80" s="217">
        <f>IF(N80="sníž. přenesená",J80,0)</f>
        <v>0</v>
      </c>
      <c r="BI80" s="217">
        <f>IF(N80="nulová",J80,0)</f>
        <v>0</v>
      </c>
      <c r="BJ80" s="25" t="s">
        <v>77</v>
      </c>
      <c r="BK80" s="217">
        <f>ROUND(I80*H80,2)</f>
        <v>0</v>
      </c>
      <c r="BL80" s="25" t="s">
        <v>203</v>
      </c>
      <c r="BM80" s="25" t="s">
        <v>79</v>
      </c>
    </row>
    <row r="81" spans="2:47" s="1" customFormat="1" ht="13.5">
      <c r="B81" s="42"/>
      <c r="C81" s="64"/>
      <c r="D81" s="245" t="s">
        <v>205</v>
      </c>
      <c r="E81" s="64"/>
      <c r="F81" s="255" t="s">
        <v>3060</v>
      </c>
      <c r="G81" s="64"/>
      <c r="H81" s="64"/>
      <c r="I81" s="174"/>
      <c r="J81" s="64"/>
      <c r="K81" s="64"/>
      <c r="L81" s="62"/>
      <c r="M81" s="220"/>
      <c r="N81" s="43"/>
      <c r="O81" s="43"/>
      <c r="P81" s="43"/>
      <c r="Q81" s="43"/>
      <c r="R81" s="43"/>
      <c r="S81" s="43"/>
      <c r="T81" s="79"/>
      <c r="AT81" s="25" t="s">
        <v>205</v>
      </c>
      <c r="AU81" s="25" t="s">
        <v>77</v>
      </c>
    </row>
    <row r="82" spans="2:65" s="1" customFormat="1" ht="22.5" customHeight="1">
      <c r="B82" s="42"/>
      <c r="C82" s="206" t="s">
        <v>79</v>
      </c>
      <c r="D82" s="206" t="s">
        <v>198</v>
      </c>
      <c r="E82" s="207" t="s">
        <v>3061</v>
      </c>
      <c r="F82" s="208" t="s">
        <v>3062</v>
      </c>
      <c r="G82" s="209" t="s">
        <v>214</v>
      </c>
      <c r="H82" s="210">
        <v>1</v>
      </c>
      <c r="I82" s="211"/>
      <c r="J82" s="212">
        <f>ROUND(I82*H82,2)</f>
        <v>0</v>
      </c>
      <c r="K82" s="208" t="s">
        <v>21</v>
      </c>
      <c r="L82" s="62"/>
      <c r="M82" s="213" t="s">
        <v>21</v>
      </c>
      <c r="N82" s="214" t="s">
        <v>41</v>
      </c>
      <c r="O82" s="43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AR82" s="25" t="s">
        <v>203</v>
      </c>
      <c r="AT82" s="25" t="s">
        <v>198</v>
      </c>
      <c r="AU82" s="25" t="s">
        <v>77</v>
      </c>
      <c r="AY82" s="25" t="s">
        <v>195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77</v>
      </c>
      <c r="BK82" s="217">
        <f>ROUND(I82*H82,2)</f>
        <v>0</v>
      </c>
      <c r="BL82" s="25" t="s">
        <v>203</v>
      </c>
      <c r="BM82" s="25" t="s">
        <v>203</v>
      </c>
    </row>
    <row r="83" spans="2:47" s="1" customFormat="1" ht="13.5">
      <c r="B83" s="42"/>
      <c r="C83" s="64"/>
      <c r="D83" s="245" t="s">
        <v>205</v>
      </c>
      <c r="E83" s="64"/>
      <c r="F83" s="255" t="s">
        <v>3062</v>
      </c>
      <c r="G83" s="64"/>
      <c r="H83" s="64"/>
      <c r="I83" s="174"/>
      <c r="J83" s="64"/>
      <c r="K83" s="64"/>
      <c r="L83" s="62"/>
      <c r="M83" s="220"/>
      <c r="N83" s="43"/>
      <c r="O83" s="43"/>
      <c r="P83" s="43"/>
      <c r="Q83" s="43"/>
      <c r="R83" s="43"/>
      <c r="S83" s="43"/>
      <c r="T83" s="79"/>
      <c r="AT83" s="25" t="s">
        <v>205</v>
      </c>
      <c r="AU83" s="25" t="s">
        <v>77</v>
      </c>
    </row>
    <row r="84" spans="2:65" s="1" customFormat="1" ht="22.5" customHeight="1">
      <c r="B84" s="42"/>
      <c r="C84" s="206" t="s">
        <v>196</v>
      </c>
      <c r="D84" s="206" t="s">
        <v>198</v>
      </c>
      <c r="E84" s="207" t="s">
        <v>3063</v>
      </c>
      <c r="F84" s="208" t="s">
        <v>3064</v>
      </c>
      <c r="G84" s="209" t="s">
        <v>214</v>
      </c>
      <c r="H84" s="210">
        <v>1</v>
      </c>
      <c r="I84" s="211"/>
      <c r="J84" s="212">
        <f>ROUND(I84*H84,2)</f>
        <v>0</v>
      </c>
      <c r="K84" s="208" t="s">
        <v>21</v>
      </c>
      <c r="L84" s="62"/>
      <c r="M84" s="213" t="s">
        <v>21</v>
      </c>
      <c r="N84" s="214" t="s">
        <v>41</v>
      </c>
      <c r="O84" s="43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AR84" s="25" t="s">
        <v>203</v>
      </c>
      <c r="AT84" s="25" t="s">
        <v>198</v>
      </c>
      <c r="AU84" s="25" t="s">
        <v>77</v>
      </c>
      <c r="AY84" s="25" t="s">
        <v>195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25" t="s">
        <v>77</v>
      </c>
      <c r="BK84" s="217">
        <f>ROUND(I84*H84,2)</f>
        <v>0</v>
      </c>
      <c r="BL84" s="25" t="s">
        <v>203</v>
      </c>
      <c r="BM84" s="25" t="s">
        <v>238</v>
      </c>
    </row>
    <row r="85" spans="2:47" s="1" customFormat="1" ht="13.5">
      <c r="B85" s="42"/>
      <c r="C85" s="64"/>
      <c r="D85" s="245" t="s">
        <v>205</v>
      </c>
      <c r="E85" s="64"/>
      <c r="F85" s="255" t="s">
        <v>3064</v>
      </c>
      <c r="G85" s="64"/>
      <c r="H85" s="64"/>
      <c r="I85" s="174"/>
      <c r="J85" s="64"/>
      <c r="K85" s="64"/>
      <c r="L85" s="62"/>
      <c r="M85" s="220"/>
      <c r="N85" s="43"/>
      <c r="O85" s="43"/>
      <c r="P85" s="43"/>
      <c r="Q85" s="43"/>
      <c r="R85" s="43"/>
      <c r="S85" s="43"/>
      <c r="T85" s="79"/>
      <c r="AT85" s="25" t="s">
        <v>205</v>
      </c>
      <c r="AU85" s="25" t="s">
        <v>77</v>
      </c>
    </row>
    <row r="86" spans="2:65" s="1" customFormat="1" ht="22.5" customHeight="1">
      <c r="B86" s="42"/>
      <c r="C86" s="206" t="s">
        <v>203</v>
      </c>
      <c r="D86" s="206" t="s">
        <v>198</v>
      </c>
      <c r="E86" s="207" t="s">
        <v>3065</v>
      </c>
      <c r="F86" s="208" t="s">
        <v>3066</v>
      </c>
      <c r="G86" s="209" t="s">
        <v>214</v>
      </c>
      <c r="H86" s="210">
        <v>1</v>
      </c>
      <c r="I86" s="211"/>
      <c r="J86" s="212">
        <f>ROUND(I86*H86,2)</f>
        <v>0</v>
      </c>
      <c r="K86" s="208" t="s">
        <v>21</v>
      </c>
      <c r="L86" s="62"/>
      <c r="M86" s="213" t="s">
        <v>21</v>
      </c>
      <c r="N86" s="214" t="s">
        <v>41</v>
      </c>
      <c r="O86" s="43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AR86" s="25" t="s">
        <v>203</v>
      </c>
      <c r="AT86" s="25" t="s">
        <v>198</v>
      </c>
      <c r="AU86" s="25" t="s">
        <v>77</v>
      </c>
      <c r="AY86" s="25" t="s">
        <v>195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25" t="s">
        <v>77</v>
      </c>
      <c r="BK86" s="217">
        <f>ROUND(I86*H86,2)</f>
        <v>0</v>
      </c>
      <c r="BL86" s="25" t="s">
        <v>203</v>
      </c>
      <c r="BM86" s="25" t="s">
        <v>236</v>
      </c>
    </row>
    <row r="87" spans="2:47" s="1" customFormat="1" ht="13.5">
      <c r="B87" s="42"/>
      <c r="C87" s="64"/>
      <c r="D87" s="245" t="s">
        <v>205</v>
      </c>
      <c r="E87" s="64"/>
      <c r="F87" s="255" t="s">
        <v>3066</v>
      </c>
      <c r="G87" s="64"/>
      <c r="H87" s="64"/>
      <c r="I87" s="174"/>
      <c r="J87" s="64"/>
      <c r="K87" s="64"/>
      <c r="L87" s="62"/>
      <c r="M87" s="220"/>
      <c r="N87" s="43"/>
      <c r="O87" s="43"/>
      <c r="P87" s="43"/>
      <c r="Q87" s="43"/>
      <c r="R87" s="43"/>
      <c r="S87" s="43"/>
      <c r="T87" s="79"/>
      <c r="AT87" s="25" t="s">
        <v>205</v>
      </c>
      <c r="AU87" s="25" t="s">
        <v>77</v>
      </c>
    </row>
    <row r="88" spans="2:65" s="1" customFormat="1" ht="22.5" customHeight="1">
      <c r="B88" s="42"/>
      <c r="C88" s="206" t="s">
        <v>232</v>
      </c>
      <c r="D88" s="206" t="s">
        <v>198</v>
      </c>
      <c r="E88" s="207" t="s">
        <v>3067</v>
      </c>
      <c r="F88" s="208" t="s">
        <v>3068</v>
      </c>
      <c r="G88" s="209" t="s">
        <v>214</v>
      </c>
      <c r="H88" s="210">
        <v>8</v>
      </c>
      <c r="I88" s="211"/>
      <c r="J88" s="212">
        <f>ROUND(I88*H88,2)</f>
        <v>0</v>
      </c>
      <c r="K88" s="208" t="s">
        <v>21</v>
      </c>
      <c r="L88" s="62"/>
      <c r="M88" s="213" t="s">
        <v>21</v>
      </c>
      <c r="N88" s="214" t="s">
        <v>41</v>
      </c>
      <c r="O88" s="43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203</v>
      </c>
      <c r="AT88" s="25" t="s">
        <v>198</v>
      </c>
      <c r="AU88" s="25" t="s">
        <v>77</v>
      </c>
      <c r="AY88" s="25" t="s">
        <v>195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77</v>
      </c>
      <c r="BK88" s="217">
        <f>ROUND(I88*H88,2)</f>
        <v>0</v>
      </c>
      <c r="BL88" s="25" t="s">
        <v>203</v>
      </c>
      <c r="BM88" s="25" t="s">
        <v>261</v>
      </c>
    </row>
    <row r="89" spans="2:47" s="1" customFormat="1" ht="13.5">
      <c r="B89" s="42"/>
      <c r="C89" s="64"/>
      <c r="D89" s="245" t="s">
        <v>205</v>
      </c>
      <c r="E89" s="64"/>
      <c r="F89" s="255" t="s">
        <v>3068</v>
      </c>
      <c r="G89" s="64"/>
      <c r="H89" s="64"/>
      <c r="I89" s="174"/>
      <c r="J89" s="64"/>
      <c r="K89" s="64"/>
      <c r="L89" s="62"/>
      <c r="M89" s="220"/>
      <c r="N89" s="43"/>
      <c r="O89" s="43"/>
      <c r="P89" s="43"/>
      <c r="Q89" s="43"/>
      <c r="R89" s="43"/>
      <c r="S89" s="43"/>
      <c r="T89" s="79"/>
      <c r="AT89" s="25" t="s">
        <v>205</v>
      </c>
      <c r="AU89" s="25" t="s">
        <v>77</v>
      </c>
    </row>
    <row r="90" spans="2:65" s="1" customFormat="1" ht="22.5" customHeight="1">
      <c r="B90" s="42"/>
      <c r="C90" s="206" t="s">
        <v>238</v>
      </c>
      <c r="D90" s="206" t="s">
        <v>198</v>
      </c>
      <c r="E90" s="207" t="s">
        <v>3069</v>
      </c>
      <c r="F90" s="208" t="s">
        <v>3070</v>
      </c>
      <c r="G90" s="209" t="s">
        <v>214</v>
      </c>
      <c r="H90" s="210">
        <v>1</v>
      </c>
      <c r="I90" s="211"/>
      <c r="J90" s="212">
        <f>ROUND(I90*H90,2)</f>
        <v>0</v>
      </c>
      <c r="K90" s="208" t="s">
        <v>21</v>
      </c>
      <c r="L90" s="62"/>
      <c r="M90" s="213" t="s">
        <v>21</v>
      </c>
      <c r="N90" s="214" t="s">
        <v>41</v>
      </c>
      <c r="O90" s="43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AR90" s="25" t="s">
        <v>203</v>
      </c>
      <c r="AT90" s="25" t="s">
        <v>198</v>
      </c>
      <c r="AU90" s="25" t="s">
        <v>77</v>
      </c>
      <c r="AY90" s="25" t="s">
        <v>195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25" t="s">
        <v>77</v>
      </c>
      <c r="BK90" s="217">
        <f>ROUND(I90*H90,2)</f>
        <v>0</v>
      </c>
      <c r="BL90" s="25" t="s">
        <v>203</v>
      </c>
      <c r="BM90" s="25" t="s">
        <v>274</v>
      </c>
    </row>
    <row r="91" spans="2:47" s="1" customFormat="1" ht="13.5">
      <c r="B91" s="42"/>
      <c r="C91" s="64"/>
      <c r="D91" s="245" t="s">
        <v>205</v>
      </c>
      <c r="E91" s="64"/>
      <c r="F91" s="255" t="s">
        <v>3070</v>
      </c>
      <c r="G91" s="64"/>
      <c r="H91" s="64"/>
      <c r="I91" s="174"/>
      <c r="J91" s="64"/>
      <c r="K91" s="64"/>
      <c r="L91" s="62"/>
      <c r="M91" s="220"/>
      <c r="N91" s="43"/>
      <c r="O91" s="43"/>
      <c r="P91" s="43"/>
      <c r="Q91" s="43"/>
      <c r="R91" s="43"/>
      <c r="S91" s="43"/>
      <c r="T91" s="79"/>
      <c r="AT91" s="25" t="s">
        <v>205</v>
      </c>
      <c r="AU91" s="25" t="s">
        <v>77</v>
      </c>
    </row>
    <row r="92" spans="2:65" s="1" customFormat="1" ht="22.5" customHeight="1">
      <c r="B92" s="42"/>
      <c r="C92" s="206" t="s">
        <v>244</v>
      </c>
      <c r="D92" s="206" t="s">
        <v>198</v>
      </c>
      <c r="E92" s="207" t="s">
        <v>3071</v>
      </c>
      <c r="F92" s="208" t="s">
        <v>3072</v>
      </c>
      <c r="G92" s="209" t="s">
        <v>214</v>
      </c>
      <c r="H92" s="210">
        <v>1</v>
      </c>
      <c r="I92" s="211"/>
      <c r="J92" s="212">
        <f>ROUND(I92*H92,2)</f>
        <v>0</v>
      </c>
      <c r="K92" s="208" t="s">
        <v>21</v>
      </c>
      <c r="L92" s="62"/>
      <c r="M92" s="213" t="s">
        <v>21</v>
      </c>
      <c r="N92" s="214" t="s">
        <v>41</v>
      </c>
      <c r="O92" s="43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203</v>
      </c>
      <c r="AT92" s="25" t="s">
        <v>198</v>
      </c>
      <c r="AU92" s="25" t="s">
        <v>77</v>
      </c>
      <c r="AY92" s="25" t="s">
        <v>195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77</v>
      </c>
      <c r="BK92" s="217">
        <f>ROUND(I92*H92,2)</f>
        <v>0</v>
      </c>
      <c r="BL92" s="25" t="s">
        <v>203</v>
      </c>
      <c r="BM92" s="25" t="s">
        <v>289</v>
      </c>
    </row>
    <row r="93" spans="2:47" s="1" customFormat="1" ht="13.5">
      <c r="B93" s="42"/>
      <c r="C93" s="64"/>
      <c r="D93" s="245" t="s">
        <v>205</v>
      </c>
      <c r="E93" s="64"/>
      <c r="F93" s="255" t="s">
        <v>3072</v>
      </c>
      <c r="G93" s="64"/>
      <c r="H93" s="64"/>
      <c r="I93" s="174"/>
      <c r="J93" s="64"/>
      <c r="K93" s="64"/>
      <c r="L93" s="62"/>
      <c r="M93" s="220"/>
      <c r="N93" s="43"/>
      <c r="O93" s="43"/>
      <c r="P93" s="43"/>
      <c r="Q93" s="43"/>
      <c r="R93" s="43"/>
      <c r="S93" s="43"/>
      <c r="T93" s="79"/>
      <c r="AT93" s="25" t="s">
        <v>205</v>
      </c>
      <c r="AU93" s="25" t="s">
        <v>77</v>
      </c>
    </row>
    <row r="94" spans="2:65" s="1" customFormat="1" ht="22.5" customHeight="1">
      <c r="B94" s="42"/>
      <c r="C94" s="206" t="s">
        <v>236</v>
      </c>
      <c r="D94" s="206" t="s">
        <v>198</v>
      </c>
      <c r="E94" s="207" t="s">
        <v>3073</v>
      </c>
      <c r="F94" s="208" t="s">
        <v>3074</v>
      </c>
      <c r="G94" s="209" t="s">
        <v>214</v>
      </c>
      <c r="H94" s="210">
        <v>8</v>
      </c>
      <c r="I94" s="211"/>
      <c r="J94" s="212">
        <f>ROUND(I94*H94,2)</f>
        <v>0</v>
      </c>
      <c r="K94" s="208" t="s">
        <v>21</v>
      </c>
      <c r="L94" s="62"/>
      <c r="M94" s="213" t="s">
        <v>21</v>
      </c>
      <c r="N94" s="214" t="s">
        <v>41</v>
      </c>
      <c r="O94" s="43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AR94" s="25" t="s">
        <v>203</v>
      </c>
      <c r="AT94" s="25" t="s">
        <v>198</v>
      </c>
      <c r="AU94" s="25" t="s">
        <v>77</v>
      </c>
      <c r="AY94" s="25" t="s">
        <v>195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25" t="s">
        <v>77</v>
      </c>
      <c r="BK94" s="217">
        <f>ROUND(I94*H94,2)</f>
        <v>0</v>
      </c>
      <c r="BL94" s="25" t="s">
        <v>203</v>
      </c>
      <c r="BM94" s="25" t="s">
        <v>301</v>
      </c>
    </row>
    <row r="95" spans="2:47" s="1" customFormat="1" ht="13.5">
      <c r="B95" s="42"/>
      <c r="C95" s="64"/>
      <c r="D95" s="245" t="s">
        <v>205</v>
      </c>
      <c r="E95" s="64"/>
      <c r="F95" s="255" t="s">
        <v>3074</v>
      </c>
      <c r="G95" s="64"/>
      <c r="H95" s="64"/>
      <c r="I95" s="174"/>
      <c r="J95" s="64"/>
      <c r="K95" s="64"/>
      <c r="L95" s="62"/>
      <c r="M95" s="220"/>
      <c r="N95" s="43"/>
      <c r="O95" s="43"/>
      <c r="P95" s="43"/>
      <c r="Q95" s="43"/>
      <c r="R95" s="43"/>
      <c r="S95" s="43"/>
      <c r="T95" s="79"/>
      <c r="AT95" s="25" t="s">
        <v>205</v>
      </c>
      <c r="AU95" s="25" t="s">
        <v>77</v>
      </c>
    </row>
    <row r="96" spans="2:65" s="1" customFormat="1" ht="22.5" customHeight="1">
      <c r="B96" s="42"/>
      <c r="C96" s="206" t="s">
        <v>256</v>
      </c>
      <c r="D96" s="206" t="s">
        <v>198</v>
      </c>
      <c r="E96" s="207" t="s">
        <v>3075</v>
      </c>
      <c r="F96" s="208" t="s">
        <v>3076</v>
      </c>
      <c r="G96" s="209" t="s">
        <v>214</v>
      </c>
      <c r="H96" s="210">
        <v>8</v>
      </c>
      <c r="I96" s="211"/>
      <c r="J96" s="212">
        <f>ROUND(I96*H96,2)</f>
        <v>0</v>
      </c>
      <c r="K96" s="208" t="s">
        <v>21</v>
      </c>
      <c r="L96" s="62"/>
      <c r="M96" s="213" t="s">
        <v>21</v>
      </c>
      <c r="N96" s="214" t="s">
        <v>41</v>
      </c>
      <c r="O96" s="43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203</v>
      </c>
      <c r="AT96" s="25" t="s">
        <v>198</v>
      </c>
      <c r="AU96" s="25" t="s">
        <v>77</v>
      </c>
      <c r="AY96" s="25" t="s">
        <v>195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77</v>
      </c>
      <c r="BK96" s="217">
        <f>ROUND(I96*H96,2)</f>
        <v>0</v>
      </c>
      <c r="BL96" s="25" t="s">
        <v>203</v>
      </c>
      <c r="BM96" s="25" t="s">
        <v>313</v>
      </c>
    </row>
    <row r="97" spans="2:47" s="1" customFormat="1" ht="13.5">
      <c r="B97" s="42"/>
      <c r="C97" s="64"/>
      <c r="D97" s="245" t="s">
        <v>205</v>
      </c>
      <c r="E97" s="64"/>
      <c r="F97" s="255" t="s">
        <v>3076</v>
      </c>
      <c r="G97" s="64"/>
      <c r="H97" s="64"/>
      <c r="I97" s="174"/>
      <c r="J97" s="64"/>
      <c r="K97" s="64"/>
      <c r="L97" s="62"/>
      <c r="M97" s="220"/>
      <c r="N97" s="43"/>
      <c r="O97" s="43"/>
      <c r="P97" s="43"/>
      <c r="Q97" s="43"/>
      <c r="R97" s="43"/>
      <c r="S97" s="43"/>
      <c r="T97" s="79"/>
      <c r="AT97" s="25" t="s">
        <v>205</v>
      </c>
      <c r="AU97" s="25" t="s">
        <v>77</v>
      </c>
    </row>
    <row r="98" spans="2:65" s="1" customFormat="1" ht="22.5" customHeight="1">
      <c r="B98" s="42"/>
      <c r="C98" s="206" t="s">
        <v>261</v>
      </c>
      <c r="D98" s="206" t="s">
        <v>198</v>
      </c>
      <c r="E98" s="207" t="s">
        <v>3077</v>
      </c>
      <c r="F98" s="208" t="s">
        <v>3078</v>
      </c>
      <c r="G98" s="209" t="s">
        <v>214</v>
      </c>
      <c r="H98" s="210">
        <v>5</v>
      </c>
      <c r="I98" s="211"/>
      <c r="J98" s="212">
        <f>ROUND(I98*H98,2)</f>
        <v>0</v>
      </c>
      <c r="K98" s="208" t="s">
        <v>21</v>
      </c>
      <c r="L98" s="62"/>
      <c r="M98" s="213" t="s">
        <v>21</v>
      </c>
      <c r="N98" s="214" t="s">
        <v>41</v>
      </c>
      <c r="O98" s="43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AR98" s="25" t="s">
        <v>203</v>
      </c>
      <c r="AT98" s="25" t="s">
        <v>198</v>
      </c>
      <c r="AU98" s="25" t="s">
        <v>77</v>
      </c>
      <c r="AY98" s="25" t="s">
        <v>195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77</v>
      </c>
      <c r="BK98" s="217">
        <f>ROUND(I98*H98,2)</f>
        <v>0</v>
      </c>
      <c r="BL98" s="25" t="s">
        <v>203</v>
      </c>
      <c r="BM98" s="25" t="s">
        <v>330</v>
      </c>
    </row>
    <row r="99" spans="2:47" s="1" customFormat="1" ht="13.5">
      <c r="B99" s="42"/>
      <c r="C99" s="64"/>
      <c r="D99" s="245" t="s">
        <v>205</v>
      </c>
      <c r="E99" s="64"/>
      <c r="F99" s="255" t="s">
        <v>3078</v>
      </c>
      <c r="G99" s="64"/>
      <c r="H99" s="64"/>
      <c r="I99" s="174"/>
      <c r="J99" s="64"/>
      <c r="K99" s="64"/>
      <c r="L99" s="62"/>
      <c r="M99" s="220"/>
      <c r="N99" s="43"/>
      <c r="O99" s="43"/>
      <c r="P99" s="43"/>
      <c r="Q99" s="43"/>
      <c r="R99" s="43"/>
      <c r="S99" s="43"/>
      <c r="T99" s="79"/>
      <c r="AT99" s="25" t="s">
        <v>205</v>
      </c>
      <c r="AU99" s="25" t="s">
        <v>77</v>
      </c>
    </row>
    <row r="100" spans="2:65" s="1" customFormat="1" ht="22.5" customHeight="1">
      <c r="B100" s="42"/>
      <c r="C100" s="206" t="s">
        <v>266</v>
      </c>
      <c r="D100" s="206" t="s">
        <v>198</v>
      </c>
      <c r="E100" s="207" t="s">
        <v>3079</v>
      </c>
      <c r="F100" s="208" t="s">
        <v>3080</v>
      </c>
      <c r="G100" s="209" t="s">
        <v>214</v>
      </c>
      <c r="H100" s="210">
        <v>3</v>
      </c>
      <c r="I100" s="211"/>
      <c r="J100" s="212">
        <f>ROUND(I100*H100,2)</f>
        <v>0</v>
      </c>
      <c r="K100" s="208" t="s">
        <v>21</v>
      </c>
      <c r="L100" s="62"/>
      <c r="M100" s="213" t="s">
        <v>21</v>
      </c>
      <c r="N100" s="214" t="s">
        <v>41</v>
      </c>
      <c r="O100" s="43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203</v>
      </c>
      <c r="AT100" s="25" t="s">
        <v>198</v>
      </c>
      <c r="AU100" s="25" t="s">
        <v>77</v>
      </c>
      <c r="AY100" s="25" t="s">
        <v>195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77</v>
      </c>
      <c r="BK100" s="217">
        <f>ROUND(I100*H100,2)</f>
        <v>0</v>
      </c>
      <c r="BL100" s="25" t="s">
        <v>203</v>
      </c>
      <c r="BM100" s="25" t="s">
        <v>342</v>
      </c>
    </row>
    <row r="101" spans="2:47" s="1" customFormat="1" ht="13.5">
      <c r="B101" s="42"/>
      <c r="C101" s="64"/>
      <c r="D101" s="245" t="s">
        <v>205</v>
      </c>
      <c r="E101" s="64"/>
      <c r="F101" s="255" t="s">
        <v>3080</v>
      </c>
      <c r="G101" s="64"/>
      <c r="H101" s="64"/>
      <c r="I101" s="174"/>
      <c r="J101" s="64"/>
      <c r="K101" s="64"/>
      <c r="L101" s="62"/>
      <c r="M101" s="220"/>
      <c r="N101" s="43"/>
      <c r="O101" s="43"/>
      <c r="P101" s="43"/>
      <c r="Q101" s="43"/>
      <c r="R101" s="43"/>
      <c r="S101" s="43"/>
      <c r="T101" s="79"/>
      <c r="AT101" s="25" t="s">
        <v>205</v>
      </c>
      <c r="AU101" s="25" t="s">
        <v>77</v>
      </c>
    </row>
    <row r="102" spans="2:65" s="1" customFormat="1" ht="22.5" customHeight="1">
      <c r="B102" s="42"/>
      <c r="C102" s="206" t="s">
        <v>274</v>
      </c>
      <c r="D102" s="206" t="s">
        <v>198</v>
      </c>
      <c r="E102" s="207" t="s">
        <v>3081</v>
      </c>
      <c r="F102" s="208" t="s">
        <v>3082</v>
      </c>
      <c r="G102" s="209" t="s">
        <v>214</v>
      </c>
      <c r="H102" s="210">
        <v>2</v>
      </c>
      <c r="I102" s="211"/>
      <c r="J102" s="212">
        <f>ROUND(I102*H102,2)</f>
        <v>0</v>
      </c>
      <c r="K102" s="208" t="s">
        <v>21</v>
      </c>
      <c r="L102" s="62"/>
      <c r="M102" s="213" t="s">
        <v>21</v>
      </c>
      <c r="N102" s="214" t="s">
        <v>41</v>
      </c>
      <c r="O102" s="43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AR102" s="25" t="s">
        <v>203</v>
      </c>
      <c r="AT102" s="25" t="s">
        <v>198</v>
      </c>
      <c r="AU102" s="25" t="s">
        <v>77</v>
      </c>
      <c r="AY102" s="25" t="s">
        <v>195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5" t="s">
        <v>77</v>
      </c>
      <c r="BK102" s="217">
        <f>ROUND(I102*H102,2)</f>
        <v>0</v>
      </c>
      <c r="BL102" s="25" t="s">
        <v>203</v>
      </c>
      <c r="BM102" s="25" t="s">
        <v>355</v>
      </c>
    </row>
    <row r="103" spans="2:47" s="1" customFormat="1" ht="13.5">
      <c r="B103" s="42"/>
      <c r="C103" s="64"/>
      <c r="D103" s="245" t="s">
        <v>205</v>
      </c>
      <c r="E103" s="64"/>
      <c r="F103" s="255" t="s">
        <v>3082</v>
      </c>
      <c r="G103" s="64"/>
      <c r="H103" s="64"/>
      <c r="I103" s="174"/>
      <c r="J103" s="64"/>
      <c r="K103" s="64"/>
      <c r="L103" s="62"/>
      <c r="M103" s="220"/>
      <c r="N103" s="43"/>
      <c r="O103" s="43"/>
      <c r="P103" s="43"/>
      <c r="Q103" s="43"/>
      <c r="R103" s="43"/>
      <c r="S103" s="43"/>
      <c r="T103" s="79"/>
      <c r="AT103" s="25" t="s">
        <v>205</v>
      </c>
      <c r="AU103" s="25" t="s">
        <v>77</v>
      </c>
    </row>
    <row r="104" spans="2:65" s="1" customFormat="1" ht="22.5" customHeight="1">
      <c r="B104" s="42"/>
      <c r="C104" s="206" t="s">
        <v>283</v>
      </c>
      <c r="D104" s="206" t="s">
        <v>198</v>
      </c>
      <c r="E104" s="207" t="s">
        <v>3083</v>
      </c>
      <c r="F104" s="208" t="s">
        <v>3084</v>
      </c>
      <c r="G104" s="209" t="s">
        <v>214</v>
      </c>
      <c r="H104" s="210">
        <v>5</v>
      </c>
      <c r="I104" s="211"/>
      <c r="J104" s="212">
        <f>ROUND(I104*H104,2)</f>
        <v>0</v>
      </c>
      <c r="K104" s="208" t="s">
        <v>21</v>
      </c>
      <c r="L104" s="62"/>
      <c r="M104" s="213" t="s">
        <v>21</v>
      </c>
      <c r="N104" s="214" t="s">
        <v>41</v>
      </c>
      <c r="O104" s="43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AR104" s="25" t="s">
        <v>203</v>
      </c>
      <c r="AT104" s="25" t="s">
        <v>198</v>
      </c>
      <c r="AU104" s="25" t="s">
        <v>77</v>
      </c>
      <c r="AY104" s="25" t="s">
        <v>195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5" t="s">
        <v>77</v>
      </c>
      <c r="BK104" s="217">
        <f>ROUND(I104*H104,2)</f>
        <v>0</v>
      </c>
      <c r="BL104" s="25" t="s">
        <v>203</v>
      </c>
      <c r="BM104" s="25" t="s">
        <v>369</v>
      </c>
    </row>
    <row r="105" spans="2:47" s="1" customFormat="1" ht="13.5">
      <c r="B105" s="42"/>
      <c r="C105" s="64"/>
      <c r="D105" s="245" t="s">
        <v>205</v>
      </c>
      <c r="E105" s="64"/>
      <c r="F105" s="255" t="s">
        <v>3084</v>
      </c>
      <c r="G105" s="64"/>
      <c r="H105" s="64"/>
      <c r="I105" s="174"/>
      <c r="J105" s="64"/>
      <c r="K105" s="64"/>
      <c r="L105" s="62"/>
      <c r="M105" s="220"/>
      <c r="N105" s="43"/>
      <c r="O105" s="43"/>
      <c r="P105" s="43"/>
      <c r="Q105" s="43"/>
      <c r="R105" s="43"/>
      <c r="S105" s="43"/>
      <c r="T105" s="79"/>
      <c r="AT105" s="25" t="s">
        <v>205</v>
      </c>
      <c r="AU105" s="25" t="s">
        <v>77</v>
      </c>
    </row>
    <row r="106" spans="2:65" s="1" customFormat="1" ht="22.5" customHeight="1">
      <c r="B106" s="42"/>
      <c r="C106" s="206" t="s">
        <v>289</v>
      </c>
      <c r="D106" s="206" t="s">
        <v>198</v>
      </c>
      <c r="E106" s="207" t="s">
        <v>3085</v>
      </c>
      <c r="F106" s="208" t="s">
        <v>3086</v>
      </c>
      <c r="G106" s="209" t="s">
        <v>214</v>
      </c>
      <c r="H106" s="210">
        <v>8</v>
      </c>
      <c r="I106" s="211"/>
      <c r="J106" s="212">
        <f>ROUND(I106*H106,2)</f>
        <v>0</v>
      </c>
      <c r="K106" s="208" t="s">
        <v>21</v>
      </c>
      <c r="L106" s="62"/>
      <c r="M106" s="213" t="s">
        <v>21</v>
      </c>
      <c r="N106" s="214" t="s">
        <v>41</v>
      </c>
      <c r="O106" s="43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203</v>
      </c>
      <c r="AT106" s="25" t="s">
        <v>198</v>
      </c>
      <c r="AU106" s="25" t="s">
        <v>77</v>
      </c>
      <c r="AY106" s="25" t="s">
        <v>195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77</v>
      </c>
      <c r="BK106" s="217">
        <f>ROUND(I106*H106,2)</f>
        <v>0</v>
      </c>
      <c r="BL106" s="25" t="s">
        <v>203</v>
      </c>
      <c r="BM106" s="25" t="s">
        <v>379</v>
      </c>
    </row>
    <row r="107" spans="2:47" s="1" customFormat="1" ht="13.5">
      <c r="B107" s="42"/>
      <c r="C107" s="64"/>
      <c r="D107" s="245" t="s">
        <v>205</v>
      </c>
      <c r="E107" s="64"/>
      <c r="F107" s="255" t="s">
        <v>3086</v>
      </c>
      <c r="G107" s="64"/>
      <c r="H107" s="64"/>
      <c r="I107" s="174"/>
      <c r="J107" s="64"/>
      <c r="K107" s="64"/>
      <c r="L107" s="62"/>
      <c r="M107" s="220"/>
      <c r="N107" s="43"/>
      <c r="O107" s="43"/>
      <c r="P107" s="43"/>
      <c r="Q107" s="43"/>
      <c r="R107" s="43"/>
      <c r="S107" s="43"/>
      <c r="T107" s="79"/>
      <c r="AT107" s="25" t="s">
        <v>205</v>
      </c>
      <c r="AU107" s="25" t="s">
        <v>77</v>
      </c>
    </row>
    <row r="108" spans="2:65" s="1" customFormat="1" ht="22.5" customHeight="1">
      <c r="B108" s="42"/>
      <c r="C108" s="206" t="s">
        <v>10</v>
      </c>
      <c r="D108" s="206" t="s">
        <v>198</v>
      </c>
      <c r="E108" s="207" t="s">
        <v>3087</v>
      </c>
      <c r="F108" s="208" t="s">
        <v>3088</v>
      </c>
      <c r="G108" s="209" t="s">
        <v>214</v>
      </c>
      <c r="H108" s="210">
        <v>3</v>
      </c>
      <c r="I108" s="211"/>
      <c r="J108" s="212">
        <f>ROUND(I108*H108,2)</f>
        <v>0</v>
      </c>
      <c r="K108" s="208" t="s">
        <v>21</v>
      </c>
      <c r="L108" s="62"/>
      <c r="M108" s="213" t="s">
        <v>21</v>
      </c>
      <c r="N108" s="214" t="s">
        <v>41</v>
      </c>
      <c r="O108" s="43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203</v>
      </c>
      <c r="AT108" s="25" t="s">
        <v>198</v>
      </c>
      <c r="AU108" s="25" t="s">
        <v>77</v>
      </c>
      <c r="AY108" s="25" t="s">
        <v>195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77</v>
      </c>
      <c r="BK108" s="217">
        <f>ROUND(I108*H108,2)</f>
        <v>0</v>
      </c>
      <c r="BL108" s="25" t="s">
        <v>203</v>
      </c>
      <c r="BM108" s="25" t="s">
        <v>390</v>
      </c>
    </row>
    <row r="109" spans="2:47" s="1" customFormat="1" ht="13.5">
      <c r="B109" s="42"/>
      <c r="C109" s="64"/>
      <c r="D109" s="245" t="s">
        <v>205</v>
      </c>
      <c r="E109" s="64"/>
      <c r="F109" s="255" t="s">
        <v>3088</v>
      </c>
      <c r="G109" s="64"/>
      <c r="H109" s="64"/>
      <c r="I109" s="174"/>
      <c r="J109" s="64"/>
      <c r="K109" s="64"/>
      <c r="L109" s="62"/>
      <c r="M109" s="220"/>
      <c r="N109" s="43"/>
      <c r="O109" s="43"/>
      <c r="P109" s="43"/>
      <c r="Q109" s="43"/>
      <c r="R109" s="43"/>
      <c r="S109" s="43"/>
      <c r="T109" s="79"/>
      <c r="AT109" s="25" t="s">
        <v>205</v>
      </c>
      <c r="AU109" s="25" t="s">
        <v>77</v>
      </c>
    </row>
    <row r="110" spans="2:65" s="1" customFormat="1" ht="22.5" customHeight="1">
      <c r="B110" s="42"/>
      <c r="C110" s="206" t="s">
        <v>301</v>
      </c>
      <c r="D110" s="206" t="s">
        <v>198</v>
      </c>
      <c r="E110" s="207" t="s">
        <v>3089</v>
      </c>
      <c r="F110" s="208" t="s">
        <v>3090</v>
      </c>
      <c r="G110" s="209" t="s">
        <v>214</v>
      </c>
      <c r="H110" s="210">
        <v>1</v>
      </c>
      <c r="I110" s="211"/>
      <c r="J110" s="212">
        <f>ROUND(I110*H110,2)</f>
        <v>0</v>
      </c>
      <c r="K110" s="208" t="s">
        <v>21</v>
      </c>
      <c r="L110" s="62"/>
      <c r="M110" s="213" t="s">
        <v>21</v>
      </c>
      <c r="N110" s="214" t="s">
        <v>41</v>
      </c>
      <c r="O110" s="43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AR110" s="25" t="s">
        <v>203</v>
      </c>
      <c r="AT110" s="25" t="s">
        <v>198</v>
      </c>
      <c r="AU110" s="25" t="s">
        <v>77</v>
      </c>
      <c r="AY110" s="25" t="s">
        <v>195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5" t="s">
        <v>77</v>
      </c>
      <c r="BK110" s="217">
        <f>ROUND(I110*H110,2)</f>
        <v>0</v>
      </c>
      <c r="BL110" s="25" t="s">
        <v>203</v>
      </c>
      <c r="BM110" s="25" t="s">
        <v>403</v>
      </c>
    </row>
    <row r="111" spans="2:47" s="1" customFormat="1" ht="13.5">
      <c r="B111" s="42"/>
      <c r="C111" s="64"/>
      <c r="D111" s="245" t="s">
        <v>205</v>
      </c>
      <c r="E111" s="64"/>
      <c r="F111" s="255" t="s">
        <v>3090</v>
      </c>
      <c r="G111" s="64"/>
      <c r="H111" s="64"/>
      <c r="I111" s="174"/>
      <c r="J111" s="64"/>
      <c r="K111" s="64"/>
      <c r="L111" s="62"/>
      <c r="M111" s="220"/>
      <c r="N111" s="43"/>
      <c r="O111" s="43"/>
      <c r="P111" s="43"/>
      <c r="Q111" s="43"/>
      <c r="R111" s="43"/>
      <c r="S111" s="43"/>
      <c r="T111" s="79"/>
      <c r="AT111" s="25" t="s">
        <v>205</v>
      </c>
      <c r="AU111" s="25" t="s">
        <v>77</v>
      </c>
    </row>
    <row r="112" spans="2:65" s="1" customFormat="1" ht="22.5" customHeight="1">
      <c r="B112" s="42"/>
      <c r="C112" s="206" t="s">
        <v>306</v>
      </c>
      <c r="D112" s="206" t="s">
        <v>198</v>
      </c>
      <c r="E112" s="207" t="s">
        <v>3091</v>
      </c>
      <c r="F112" s="208" t="s">
        <v>3092</v>
      </c>
      <c r="G112" s="209" t="s">
        <v>214</v>
      </c>
      <c r="H112" s="210">
        <v>44</v>
      </c>
      <c r="I112" s="211"/>
      <c r="J112" s="212">
        <f>ROUND(I112*H112,2)</f>
        <v>0</v>
      </c>
      <c r="K112" s="208" t="s">
        <v>21</v>
      </c>
      <c r="L112" s="62"/>
      <c r="M112" s="213" t="s">
        <v>21</v>
      </c>
      <c r="N112" s="214" t="s">
        <v>41</v>
      </c>
      <c r="O112" s="43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203</v>
      </c>
      <c r="AT112" s="25" t="s">
        <v>198</v>
      </c>
      <c r="AU112" s="25" t="s">
        <v>77</v>
      </c>
      <c r="AY112" s="25" t="s">
        <v>195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77</v>
      </c>
      <c r="BK112" s="217">
        <f>ROUND(I112*H112,2)</f>
        <v>0</v>
      </c>
      <c r="BL112" s="25" t="s">
        <v>203</v>
      </c>
      <c r="BM112" s="25" t="s">
        <v>413</v>
      </c>
    </row>
    <row r="113" spans="2:47" s="1" customFormat="1" ht="13.5">
      <c r="B113" s="42"/>
      <c r="C113" s="64"/>
      <c r="D113" s="245" t="s">
        <v>205</v>
      </c>
      <c r="E113" s="64"/>
      <c r="F113" s="255" t="s">
        <v>3092</v>
      </c>
      <c r="G113" s="64"/>
      <c r="H113" s="64"/>
      <c r="I113" s="174"/>
      <c r="J113" s="64"/>
      <c r="K113" s="64"/>
      <c r="L113" s="62"/>
      <c r="M113" s="220"/>
      <c r="N113" s="43"/>
      <c r="O113" s="43"/>
      <c r="P113" s="43"/>
      <c r="Q113" s="43"/>
      <c r="R113" s="43"/>
      <c r="S113" s="43"/>
      <c r="T113" s="79"/>
      <c r="AT113" s="25" t="s">
        <v>205</v>
      </c>
      <c r="AU113" s="25" t="s">
        <v>77</v>
      </c>
    </row>
    <row r="114" spans="2:65" s="1" customFormat="1" ht="22.5" customHeight="1">
      <c r="B114" s="42"/>
      <c r="C114" s="206" t="s">
        <v>313</v>
      </c>
      <c r="D114" s="206" t="s">
        <v>198</v>
      </c>
      <c r="E114" s="207" t="s">
        <v>3093</v>
      </c>
      <c r="F114" s="208" t="s">
        <v>3094</v>
      </c>
      <c r="G114" s="209" t="s">
        <v>616</v>
      </c>
      <c r="H114" s="210">
        <v>1</v>
      </c>
      <c r="I114" s="211"/>
      <c r="J114" s="212">
        <f>ROUND(I114*H114,2)</f>
        <v>0</v>
      </c>
      <c r="K114" s="208" t="s">
        <v>21</v>
      </c>
      <c r="L114" s="62"/>
      <c r="M114" s="213" t="s">
        <v>21</v>
      </c>
      <c r="N114" s="214" t="s">
        <v>41</v>
      </c>
      <c r="O114" s="43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AR114" s="25" t="s">
        <v>203</v>
      </c>
      <c r="AT114" s="25" t="s">
        <v>198</v>
      </c>
      <c r="AU114" s="25" t="s">
        <v>77</v>
      </c>
      <c r="AY114" s="25" t="s">
        <v>195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5" t="s">
        <v>77</v>
      </c>
      <c r="BK114" s="217">
        <f>ROUND(I114*H114,2)</f>
        <v>0</v>
      </c>
      <c r="BL114" s="25" t="s">
        <v>203</v>
      </c>
      <c r="BM114" s="25" t="s">
        <v>425</v>
      </c>
    </row>
    <row r="115" spans="2:47" s="1" customFormat="1" ht="13.5">
      <c r="B115" s="42"/>
      <c r="C115" s="64"/>
      <c r="D115" s="245" t="s">
        <v>205</v>
      </c>
      <c r="E115" s="64"/>
      <c r="F115" s="255" t="s">
        <v>3094</v>
      </c>
      <c r="G115" s="64"/>
      <c r="H115" s="64"/>
      <c r="I115" s="174"/>
      <c r="J115" s="64"/>
      <c r="K115" s="64"/>
      <c r="L115" s="62"/>
      <c r="M115" s="220"/>
      <c r="N115" s="43"/>
      <c r="O115" s="43"/>
      <c r="P115" s="43"/>
      <c r="Q115" s="43"/>
      <c r="R115" s="43"/>
      <c r="S115" s="43"/>
      <c r="T115" s="79"/>
      <c r="AT115" s="25" t="s">
        <v>205</v>
      </c>
      <c r="AU115" s="25" t="s">
        <v>77</v>
      </c>
    </row>
    <row r="116" spans="2:65" s="1" customFormat="1" ht="22.5" customHeight="1">
      <c r="B116" s="42"/>
      <c r="C116" s="206" t="s">
        <v>324</v>
      </c>
      <c r="D116" s="206" t="s">
        <v>198</v>
      </c>
      <c r="E116" s="207" t="s">
        <v>3095</v>
      </c>
      <c r="F116" s="208" t="s">
        <v>3096</v>
      </c>
      <c r="G116" s="209" t="s">
        <v>616</v>
      </c>
      <c r="H116" s="210">
        <v>1</v>
      </c>
      <c r="I116" s="211"/>
      <c r="J116" s="212">
        <f>ROUND(I116*H116,2)</f>
        <v>0</v>
      </c>
      <c r="K116" s="208" t="s">
        <v>21</v>
      </c>
      <c r="L116" s="62"/>
      <c r="M116" s="213" t="s">
        <v>21</v>
      </c>
      <c r="N116" s="214" t="s">
        <v>41</v>
      </c>
      <c r="O116" s="43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203</v>
      </c>
      <c r="AT116" s="25" t="s">
        <v>198</v>
      </c>
      <c r="AU116" s="25" t="s">
        <v>77</v>
      </c>
      <c r="AY116" s="25" t="s">
        <v>195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77</v>
      </c>
      <c r="BK116" s="217">
        <f>ROUND(I116*H116,2)</f>
        <v>0</v>
      </c>
      <c r="BL116" s="25" t="s">
        <v>203</v>
      </c>
      <c r="BM116" s="25" t="s">
        <v>439</v>
      </c>
    </row>
    <row r="117" spans="2:47" s="1" customFormat="1" ht="13.5">
      <c r="B117" s="42"/>
      <c r="C117" s="64"/>
      <c r="D117" s="218" t="s">
        <v>205</v>
      </c>
      <c r="E117" s="64"/>
      <c r="F117" s="219" t="s">
        <v>3096</v>
      </c>
      <c r="G117" s="64"/>
      <c r="H117" s="64"/>
      <c r="I117" s="174"/>
      <c r="J117" s="64"/>
      <c r="K117" s="64"/>
      <c r="L117" s="62"/>
      <c r="M117" s="220"/>
      <c r="N117" s="43"/>
      <c r="O117" s="43"/>
      <c r="P117" s="43"/>
      <c r="Q117" s="43"/>
      <c r="R117" s="43"/>
      <c r="S117" s="43"/>
      <c r="T117" s="79"/>
      <c r="AT117" s="25" t="s">
        <v>205</v>
      </c>
      <c r="AU117" s="25" t="s">
        <v>77</v>
      </c>
    </row>
    <row r="118" spans="2:63" s="11" customFormat="1" ht="37.35" customHeight="1">
      <c r="B118" s="189"/>
      <c r="C118" s="190"/>
      <c r="D118" s="203" t="s">
        <v>69</v>
      </c>
      <c r="E118" s="285" t="s">
        <v>2890</v>
      </c>
      <c r="F118" s="285" t="s">
        <v>3097</v>
      </c>
      <c r="G118" s="190"/>
      <c r="H118" s="190"/>
      <c r="I118" s="193"/>
      <c r="J118" s="286">
        <f>BK118</f>
        <v>0</v>
      </c>
      <c r="K118" s="190"/>
      <c r="L118" s="195"/>
      <c r="M118" s="196"/>
      <c r="N118" s="197"/>
      <c r="O118" s="197"/>
      <c r="P118" s="198">
        <f>SUM(P119:P140)</f>
        <v>0</v>
      </c>
      <c r="Q118" s="197"/>
      <c r="R118" s="198">
        <f>SUM(R119:R140)</f>
        <v>0</v>
      </c>
      <c r="S118" s="197"/>
      <c r="T118" s="199">
        <f>SUM(T119:T140)</f>
        <v>0</v>
      </c>
      <c r="AR118" s="200" t="s">
        <v>77</v>
      </c>
      <c r="AT118" s="201" t="s">
        <v>69</v>
      </c>
      <c r="AU118" s="201" t="s">
        <v>70</v>
      </c>
      <c r="AY118" s="200" t="s">
        <v>195</v>
      </c>
      <c r="BK118" s="202">
        <f>SUM(BK119:BK140)</f>
        <v>0</v>
      </c>
    </row>
    <row r="119" spans="2:65" s="1" customFormat="1" ht="22.5" customHeight="1">
      <c r="B119" s="42"/>
      <c r="C119" s="206" t="s">
        <v>330</v>
      </c>
      <c r="D119" s="206" t="s">
        <v>198</v>
      </c>
      <c r="E119" s="207" t="s">
        <v>3098</v>
      </c>
      <c r="F119" s="208" t="s">
        <v>3099</v>
      </c>
      <c r="G119" s="209" t="s">
        <v>214</v>
      </c>
      <c r="H119" s="210">
        <v>3</v>
      </c>
      <c r="I119" s="211"/>
      <c r="J119" s="212">
        <f>ROUND(I119*H119,2)</f>
        <v>0</v>
      </c>
      <c r="K119" s="208" t="s">
        <v>21</v>
      </c>
      <c r="L119" s="62"/>
      <c r="M119" s="213" t="s">
        <v>21</v>
      </c>
      <c r="N119" s="214" t="s">
        <v>41</v>
      </c>
      <c r="O119" s="43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AR119" s="25" t="s">
        <v>203</v>
      </c>
      <c r="AT119" s="25" t="s">
        <v>198</v>
      </c>
      <c r="AU119" s="25" t="s">
        <v>77</v>
      </c>
      <c r="AY119" s="25" t="s">
        <v>195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77</v>
      </c>
      <c r="BK119" s="217">
        <f>ROUND(I119*H119,2)</f>
        <v>0</v>
      </c>
      <c r="BL119" s="25" t="s">
        <v>203</v>
      </c>
      <c r="BM119" s="25" t="s">
        <v>451</v>
      </c>
    </row>
    <row r="120" spans="2:47" s="1" customFormat="1" ht="13.5">
      <c r="B120" s="42"/>
      <c r="C120" s="64"/>
      <c r="D120" s="245" t="s">
        <v>205</v>
      </c>
      <c r="E120" s="64"/>
      <c r="F120" s="255" t="s">
        <v>3099</v>
      </c>
      <c r="G120" s="64"/>
      <c r="H120" s="64"/>
      <c r="I120" s="174"/>
      <c r="J120" s="64"/>
      <c r="K120" s="64"/>
      <c r="L120" s="62"/>
      <c r="M120" s="220"/>
      <c r="N120" s="43"/>
      <c r="O120" s="43"/>
      <c r="P120" s="43"/>
      <c r="Q120" s="43"/>
      <c r="R120" s="43"/>
      <c r="S120" s="43"/>
      <c r="T120" s="79"/>
      <c r="AT120" s="25" t="s">
        <v>205</v>
      </c>
      <c r="AU120" s="25" t="s">
        <v>77</v>
      </c>
    </row>
    <row r="121" spans="2:65" s="1" customFormat="1" ht="22.5" customHeight="1">
      <c r="B121" s="42"/>
      <c r="C121" s="206" t="s">
        <v>9</v>
      </c>
      <c r="D121" s="206" t="s">
        <v>198</v>
      </c>
      <c r="E121" s="207" t="s">
        <v>3100</v>
      </c>
      <c r="F121" s="208" t="s">
        <v>3101</v>
      </c>
      <c r="G121" s="209" t="s">
        <v>214</v>
      </c>
      <c r="H121" s="210">
        <v>5</v>
      </c>
      <c r="I121" s="211"/>
      <c r="J121" s="212">
        <f>ROUND(I121*H121,2)</f>
        <v>0</v>
      </c>
      <c r="K121" s="208" t="s">
        <v>21</v>
      </c>
      <c r="L121" s="62"/>
      <c r="M121" s="213" t="s">
        <v>21</v>
      </c>
      <c r="N121" s="214" t="s">
        <v>41</v>
      </c>
      <c r="O121" s="43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203</v>
      </c>
      <c r="AT121" s="25" t="s">
        <v>198</v>
      </c>
      <c r="AU121" s="25" t="s">
        <v>77</v>
      </c>
      <c r="AY121" s="25" t="s">
        <v>195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77</v>
      </c>
      <c r="BK121" s="217">
        <f>ROUND(I121*H121,2)</f>
        <v>0</v>
      </c>
      <c r="BL121" s="25" t="s">
        <v>203</v>
      </c>
      <c r="BM121" s="25" t="s">
        <v>464</v>
      </c>
    </row>
    <row r="122" spans="2:47" s="1" customFormat="1" ht="13.5">
      <c r="B122" s="42"/>
      <c r="C122" s="64"/>
      <c r="D122" s="245" t="s">
        <v>205</v>
      </c>
      <c r="E122" s="64"/>
      <c r="F122" s="255" t="s">
        <v>3101</v>
      </c>
      <c r="G122" s="64"/>
      <c r="H122" s="64"/>
      <c r="I122" s="174"/>
      <c r="J122" s="64"/>
      <c r="K122" s="64"/>
      <c r="L122" s="62"/>
      <c r="M122" s="220"/>
      <c r="N122" s="43"/>
      <c r="O122" s="43"/>
      <c r="P122" s="43"/>
      <c r="Q122" s="43"/>
      <c r="R122" s="43"/>
      <c r="S122" s="43"/>
      <c r="T122" s="79"/>
      <c r="AT122" s="25" t="s">
        <v>205</v>
      </c>
      <c r="AU122" s="25" t="s">
        <v>77</v>
      </c>
    </row>
    <row r="123" spans="2:65" s="1" customFormat="1" ht="22.5" customHeight="1">
      <c r="B123" s="42"/>
      <c r="C123" s="206" t="s">
        <v>342</v>
      </c>
      <c r="D123" s="206" t="s">
        <v>198</v>
      </c>
      <c r="E123" s="207" t="s">
        <v>3102</v>
      </c>
      <c r="F123" s="208" t="s">
        <v>3103</v>
      </c>
      <c r="G123" s="209" t="s">
        <v>214</v>
      </c>
      <c r="H123" s="210">
        <v>20</v>
      </c>
      <c r="I123" s="211"/>
      <c r="J123" s="212">
        <f>ROUND(I123*H123,2)</f>
        <v>0</v>
      </c>
      <c r="K123" s="208" t="s">
        <v>21</v>
      </c>
      <c r="L123" s="62"/>
      <c r="M123" s="213" t="s">
        <v>21</v>
      </c>
      <c r="N123" s="214" t="s">
        <v>41</v>
      </c>
      <c r="O123" s="43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203</v>
      </c>
      <c r="AT123" s="25" t="s">
        <v>198</v>
      </c>
      <c r="AU123" s="25" t="s">
        <v>77</v>
      </c>
      <c r="AY123" s="25" t="s">
        <v>195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77</v>
      </c>
      <c r="BK123" s="217">
        <f>ROUND(I123*H123,2)</f>
        <v>0</v>
      </c>
      <c r="BL123" s="25" t="s">
        <v>203</v>
      </c>
      <c r="BM123" s="25" t="s">
        <v>483</v>
      </c>
    </row>
    <row r="124" spans="2:47" s="1" customFormat="1" ht="13.5">
      <c r="B124" s="42"/>
      <c r="C124" s="64"/>
      <c r="D124" s="245" t="s">
        <v>205</v>
      </c>
      <c r="E124" s="64"/>
      <c r="F124" s="255" t="s">
        <v>3103</v>
      </c>
      <c r="G124" s="64"/>
      <c r="H124" s="64"/>
      <c r="I124" s="174"/>
      <c r="J124" s="64"/>
      <c r="K124" s="64"/>
      <c r="L124" s="62"/>
      <c r="M124" s="220"/>
      <c r="N124" s="43"/>
      <c r="O124" s="43"/>
      <c r="P124" s="43"/>
      <c r="Q124" s="43"/>
      <c r="R124" s="43"/>
      <c r="S124" s="43"/>
      <c r="T124" s="79"/>
      <c r="AT124" s="25" t="s">
        <v>205</v>
      </c>
      <c r="AU124" s="25" t="s">
        <v>77</v>
      </c>
    </row>
    <row r="125" spans="2:65" s="1" customFormat="1" ht="22.5" customHeight="1">
      <c r="B125" s="42"/>
      <c r="C125" s="206" t="s">
        <v>348</v>
      </c>
      <c r="D125" s="206" t="s">
        <v>198</v>
      </c>
      <c r="E125" s="207" t="s">
        <v>3104</v>
      </c>
      <c r="F125" s="208" t="s">
        <v>3105</v>
      </c>
      <c r="G125" s="209" t="s">
        <v>351</v>
      </c>
      <c r="H125" s="210">
        <v>80</v>
      </c>
      <c r="I125" s="211"/>
      <c r="J125" s="212">
        <f>ROUND(I125*H125,2)</f>
        <v>0</v>
      </c>
      <c r="K125" s="208" t="s">
        <v>21</v>
      </c>
      <c r="L125" s="62"/>
      <c r="M125" s="213" t="s">
        <v>21</v>
      </c>
      <c r="N125" s="214" t="s">
        <v>41</v>
      </c>
      <c r="O125" s="43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AR125" s="25" t="s">
        <v>203</v>
      </c>
      <c r="AT125" s="25" t="s">
        <v>198</v>
      </c>
      <c r="AU125" s="25" t="s">
        <v>77</v>
      </c>
      <c r="AY125" s="25" t="s">
        <v>195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25" t="s">
        <v>77</v>
      </c>
      <c r="BK125" s="217">
        <f>ROUND(I125*H125,2)</f>
        <v>0</v>
      </c>
      <c r="BL125" s="25" t="s">
        <v>203</v>
      </c>
      <c r="BM125" s="25" t="s">
        <v>493</v>
      </c>
    </row>
    <row r="126" spans="2:47" s="1" customFormat="1" ht="13.5">
      <c r="B126" s="42"/>
      <c r="C126" s="64"/>
      <c r="D126" s="245" t="s">
        <v>205</v>
      </c>
      <c r="E126" s="64"/>
      <c r="F126" s="255" t="s">
        <v>3105</v>
      </c>
      <c r="G126" s="64"/>
      <c r="H126" s="64"/>
      <c r="I126" s="174"/>
      <c r="J126" s="64"/>
      <c r="K126" s="64"/>
      <c r="L126" s="62"/>
      <c r="M126" s="220"/>
      <c r="N126" s="43"/>
      <c r="O126" s="43"/>
      <c r="P126" s="43"/>
      <c r="Q126" s="43"/>
      <c r="R126" s="43"/>
      <c r="S126" s="43"/>
      <c r="T126" s="79"/>
      <c r="AT126" s="25" t="s">
        <v>205</v>
      </c>
      <c r="AU126" s="25" t="s">
        <v>77</v>
      </c>
    </row>
    <row r="127" spans="2:65" s="1" customFormat="1" ht="22.5" customHeight="1">
      <c r="B127" s="42"/>
      <c r="C127" s="206" t="s">
        <v>355</v>
      </c>
      <c r="D127" s="206" t="s">
        <v>198</v>
      </c>
      <c r="E127" s="207" t="s">
        <v>3106</v>
      </c>
      <c r="F127" s="208" t="s">
        <v>3107</v>
      </c>
      <c r="G127" s="209" t="s">
        <v>351</v>
      </c>
      <c r="H127" s="210">
        <v>210</v>
      </c>
      <c r="I127" s="211"/>
      <c r="J127" s="212">
        <f>ROUND(I127*H127,2)</f>
        <v>0</v>
      </c>
      <c r="K127" s="208" t="s">
        <v>21</v>
      </c>
      <c r="L127" s="62"/>
      <c r="M127" s="213" t="s">
        <v>21</v>
      </c>
      <c r="N127" s="214" t="s">
        <v>41</v>
      </c>
      <c r="O127" s="43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203</v>
      </c>
      <c r="AT127" s="25" t="s">
        <v>198</v>
      </c>
      <c r="AU127" s="25" t="s">
        <v>77</v>
      </c>
      <c r="AY127" s="25" t="s">
        <v>195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77</v>
      </c>
      <c r="BK127" s="217">
        <f>ROUND(I127*H127,2)</f>
        <v>0</v>
      </c>
      <c r="BL127" s="25" t="s">
        <v>203</v>
      </c>
      <c r="BM127" s="25" t="s">
        <v>506</v>
      </c>
    </row>
    <row r="128" spans="2:47" s="1" customFormat="1" ht="13.5">
      <c r="B128" s="42"/>
      <c r="C128" s="64"/>
      <c r="D128" s="245" t="s">
        <v>205</v>
      </c>
      <c r="E128" s="64"/>
      <c r="F128" s="255" t="s">
        <v>3107</v>
      </c>
      <c r="G128" s="64"/>
      <c r="H128" s="64"/>
      <c r="I128" s="174"/>
      <c r="J128" s="64"/>
      <c r="K128" s="64"/>
      <c r="L128" s="62"/>
      <c r="M128" s="220"/>
      <c r="N128" s="43"/>
      <c r="O128" s="43"/>
      <c r="P128" s="43"/>
      <c r="Q128" s="43"/>
      <c r="R128" s="43"/>
      <c r="S128" s="43"/>
      <c r="T128" s="79"/>
      <c r="AT128" s="25" t="s">
        <v>205</v>
      </c>
      <c r="AU128" s="25" t="s">
        <v>77</v>
      </c>
    </row>
    <row r="129" spans="2:65" s="1" customFormat="1" ht="22.5" customHeight="1">
      <c r="B129" s="42"/>
      <c r="C129" s="206" t="s">
        <v>364</v>
      </c>
      <c r="D129" s="206" t="s">
        <v>198</v>
      </c>
      <c r="E129" s="207" t="s">
        <v>3108</v>
      </c>
      <c r="F129" s="208" t="s">
        <v>3109</v>
      </c>
      <c r="G129" s="209" t="s">
        <v>351</v>
      </c>
      <c r="H129" s="210">
        <v>110</v>
      </c>
      <c r="I129" s="211"/>
      <c r="J129" s="212">
        <f>ROUND(I129*H129,2)</f>
        <v>0</v>
      </c>
      <c r="K129" s="208" t="s">
        <v>21</v>
      </c>
      <c r="L129" s="62"/>
      <c r="M129" s="213" t="s">
        <v>21</v>
      </c>
      <c r="N129" s="214" t="s">
        <v>41</v>
      </c>
      <c r="O129" s="43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203</v>
      </c>
      <c r="AT129" s="25" t="s">
        <v>198</v>
      </c>
      <c r="AU129" s="25" t="s">
        <v>77</v>
      </c>
      <c r="AY129" s="25" t="s">
        <v>195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77</v>
      </c>
      <c r="BK129" s="217">
        <f>ROUND(I129*H129,2)</f>
        <v>0</v>
      </c>
      <c r="BL129" s="25" t="s">
        <v>203</v>
      </c>
      <c r="BM129" s="25" t="s">
        <v>521</v>
      </c>
    </row>
    <row r="130" spans="2:47" s="1" customFormat="1" ht="13.5">
      <c r="B130" s="42"/>
      <c r="C130" s="64"/>
      <c r="D130" s="245" t="s">
        <v>205</v>
      </c>
      <c r="E130" s="64"/>
      <c r="F130" s="255" t="s">
        <v>3109</v>
      </c>
      <c r="G130" s="64"/>
      <c r="H130" s="64"/>
      <c r="I130" s="174"/>
      <c r="J130" s="64"/>
      <c r="K130" s="64"/>
      <c r="L130" s="62"/>
      <c r="M130" s="220"/>
      <c r="N130" s="43"/>
      <c r="O130" s="43"/>
      <c r="P130" s="43"/>
      <c r="Q130" s="43"/>
      <c r="R130" s="43"/>
      <c r="S130" s="43"/>
      <c r="T130" s="79"/>
      <c r="AT130" s="25" t="s">
        <v>205</v>
      </c>
      <c r="AU130" s="25" t="s">
        <v>77</v>
      </c>
    </row>
    <row r="131" spans="2:65" s="1" customFormat="1" ht="22.5" customHeight="1">
      <c r="B131" s="42"/>
      <c r="C131" s="206" t="s">
        <v>369</v>
      </c>
      <c r="D131" s="206" t="s">
        <v>198</v>
      </c>
      <c r="E131" s="207" t="s">
        <v>3110</v>
      </c>
      <c r="F131" s="208" t="s">
        <v>3111</v>
      </c>
      <c r="G131" s="209" t="s">
        <v>214</v>
      </c>
      <c r="H131" s="210">
        <v>7</v>
      </c>
      <c r="I131" s="211"/>
      <c r="J131" s="212">
        <f>ROUND(I131*H131,2)</f>
        <v>0</v>
      </c>
      <c r="K131" s="208" t="s">
        <v>21</v>
      </c>
      <c r="L131" s="62"/>
      <c r="M131" s="213" t="s">
        <v>21</v>
      </c>
      <c r="N131" s="214" t="s">
        <v>41</v>
      </c>
      <c r="O131" s="43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AR131" s="25" t="s">
        <v>203</v>
      </c>
      <c r="AT131" s="25" t="s">
        <v>198</v>
      </c>
      <c r="AU131" s="25" t="s">
        <v>77</v>
      </c>
      <c r="AY131" s="25" t="s">
        <v>195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25" t="s">
        <v>77</v>
      </c>
      <c r="BK131" s="217">
        <f>ROUND(I131*H131,2)</f>
        <v>0</v>
      </c>
      <c r="BL131" s="25" t="s">
        <v>203</v>
      </c>
      <c r="BM131" s="25" t="s">
        <v>531</v>
      </c>
    </row>
    <row r="132" spans="2:47" s="1" customFormat="1" ht="13.5">
      <c r="B132" s="42"/>
      <c r="C132" s="64"/>
      <c r="D132" s="245" t="s">
        <v>205</v>
      </c>
      <c r="E132" s="64"/>
      <c r="F132" s="255" t="s">
        <v>3111</v>
      </c>
      <c r="G132" s="64"/>
      <c r="H132" s="64"/>
      <c r="I132" s="174"/>
      <c r="J132" s="64"/>
      <c r="K132" s="64"/>
      <c r="L132" s="62"/>
      <c r="M132" s="220"/>
      <c r="N132" s="43"/>
      <c r="O132" s="43"/>
      <c r="P132" s="43"/>
      <c r="Q132" s="43"/>
      <c r="R132" s="43"/>
      <c r="S132" s="43"/>
      <c r="T132" s="79"/>
      <c r="AT132" s="25" t="s">
        <v>205</v>
      </c>
      <c r="AU132" s="25" t="s">
        <v>77</v>
      </c>
    </row>
    <row r="133" spans="2:65" s="1" customFormat="1" ht="22.5" customHeight="1">
      <c r="B133" s="42"/>
      <c r="C133" s="206" t="s">
        <v>374</v>
      </c>
      <c r="D133" s="206" t="s">
        <v>198</v>
      </c>
      <c r="E133" s="207" t="s">
        <v>3112</v>
      </c>
      <c r="F133" s="208" t="s">
        <v>3113</v>
      </c>
      <c r="G133" s="209" t="s">
        <v>214</v>
      </c>
      <c r="H133" s="210">
        <v>3</v>
      </c>
      <c r="I133" s="211"/>
      <c r="J133" s="212">
        <f>ROUND(I133*H133,2)</f>
        <v>0</v>
      </c>
      <c r="K133" s="208" t="s">
        <v>21</v>
      </c>
      <c r="L133" s="62"/>
      <c r="M133" s="213" t="s">
        <v>21</v>
      </c>
      <c r="N133" s="214" t="s">
        <v>41</v>
      </c>
      <c r="O133" s="43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AR133" s="25" t="s">
        <v>203</v>
      </c>
      <c r="AT133" s="25" t="s">
        <v>198</v>
      </c>
      <c r="AU133" s="25" t="s">
        <v>77</v>
      </c>
      <c r="AY133" s="25" t="s">
        <v>195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77</v>
      </c>
      <c r="BK133" s="217">
        <f>ROUND(I133*H133,2)</f>
        <v>0</v>
      </c>
      <c r="BL133" s="25" t="s">
        <v>203</v>
      </c>
      <c r="BM133" s="25" t="s">
        <v>544</v>
      </c>
    </row>
    <row r="134" spans="2:47" s="1" customFormat="1" ht="13.5">
      <c r="B134" s="42"/>
      <c r="C134" s="64"/>
      <c r="D134" s="245" t="s">
        <v>205</v>
      </c>
      <c r="E134" s="64"/>
      <c r="F134" s="255" t="s">
        <v>3113</v>
      </c>
      <c r="G134" s="64"/>
      <c r="H134" s="64"/>
      <c r="I134" s="174"/>
      <c r="J134" s="64"/>
      <c r="K134" s="64"/>
      <c r="L134" s="62"/>
      <c r="M134" s="220"/>
      <c r="N134" s="43"/>
      <c r="O134" s="43"/>
      <c r="P134" s="43"/>
      <c r="Q134" s="43"/>
      <c r="R134" s="43"/>
      <c r="S134" s="43"/>
      <c r="T134" s="79"/>
      <c r="AT134" s="25" t="s">
        <v>205</v>
      </c>
      <c r="AU134" s="25" t="s">
        <v>77</v>
      </c>
    </row>
    <row r="135" spans="2:65" s="1" customFormat="1" ht="22.5" customHeight="1">
      <c r="B135" s="42"/>
      <c r="C135" s="206" t="s">
        <v>379</v>
      </c>
      <c r="D135" s="206" t="s">
        <v>198</v>
      </c>
      <c r="E135" s="207" t="s">
        <v>3114</v>
      </c>
      <c r="F135" s="208" t="s">
        <v>3115</v>
      </c>
      <c r="G135" s="209" t="s">
        <v>214</v>
      </c>
      <c r="H135" s="210">
        <v>1</v>
      </c>
      <c r="I135" s="211"/>
      <c r="J135" s="212">
        <f>ROUND(I135*H135,2)</f>
        <v>0</v>
      </c>
      <c r="K135" s="208" t="s">
        <v>21</v>
      </c>
      <c r="L135" s="62"/>
      <c r="M135" s="213" t="s">
        <v>21</v>
      </c>
      <c r="N135" s="214" t="s">
        <v>41</v>
      </c>
      <c r="O135" s="43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AR135" s="25" t="s">
        <v>203</v>
      </c>
      <c r="AT135" s="25" t="s">
        <v>198</v>
      </c>
      <c r="AU135" s="25" t="s">
        <v>77</v>
      </c>
      <c r="AY135" s="25" t="s">
        <v>195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25" t="s">
        <v>77</v>
      </c>
      <c r="BK135" s="217">
        <f>ROUND(I135*H135,2)</f>
        <v>0</v>
      </c>
      <c r="BL135" s="25" t="s">
        <v>203</v>
      </c>
      <c r="BM135" s="25" t="s">
        <v>554</v>
      </c>
    </row>
    <row r="136" spans="2:47" s="1" customFormat="1" ht="13.5">
      <c r="B136" s="42"/>
      <c r="C136" s="64"/>
      <c r="D136" s="245" t="s">
        <v>205</v>
      </c>
      <c r="E136" s="64"/>
      <c r="F136" s="255" t="s">
        <v>3115</v>
      </c>
      <c r="G136" s="64"/>
      <c r="H136" s="64"/>
      <c r="I136" s="174"/>
      <c r="J136" s="64"/>
      <c r="K136" s="64"/>
      <c r="L136" s="62"/>
      <c r="M136" s="220"/>
      <c r="N136" s="43"/>
      <c r="O136" s="43"/>
      <c r="P136" s="43"/>
      <c r="Q136" s="43"/>
      <c r="R136" s="43"/>
      <c r="S136" s="43"/>
      <c r="T136" s="79"/>
      <c r="AT136" s="25" t="s">
        <v>205</v>
      </c>
      <c r="AU136" s="25" t="s">
        <v>77</v>
      </c>
    </row>
    <row r="137" spans="2:65" s="1" customFormat="1" ht="22.5" customHeight="1">
      <c r="B137" s="42"/>
      <c r="C137" s="206" t="s">
        <v>385</v>
      </c>
      <c r="D137" s="206" t="s">
        <v>198</v>
      </c>
      <c r="E137" s="207" t="s">
        <v>3116</v>
      </c>
      <c r="F137" s="208" t="s">
        <v>3117</v>
      </c>
      <c r="G137" s="209" t="s">
        <v>214</v>
      </c>
      <c r="H137" s="210">
        <v>8</v>
      </c>
      <c r="I137" s="211"/>
      <c r="J137" s="212">
        <f>ROUND(I137*H137,2)</f>
        <v>0</v>
      </c>
      <c r="K137" s="208" t="s">
        <v>21</v>
      </c>
      <c r="L137" s="62"/>
      <c r="M137" s="213" t="s">
        <v>21</v>
      </c>
      <c r="N137" s="214" t="s">
        <v>41</v>
      </c>
      <c r="O137" s="43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203</v>
      </c>
      <c r="AT137" s="25" t="s">
        <v>198</v>
      </c>
      <c r="AU137" s="25" t="s">
        <v>77</v>
      </c>
      <c r="AY137" s="25" t="s">
        <v>195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77</v>
      </c>
      <c r="BK137" s="217">
        <f>ROUND(I137*H137,2)</f>
        <v>0</v>
      </c>
      <c r="BL137" s="25" t="s">
        <v>203</v>
      </c>
      <c r="BM137" s="25" t="s">
        <v>564</v>
      </c>
    </row>
    <row r="138" spans="2:47" s="1" customFormat="1" ht="13.5">
      <c r="B138" s="42"/>
      <c r="C138" s="64"/>
      <c r="D138" s="245" t="s">
        <v>205</v>
      </c>
      <c r="E138" s="64"/>
      <c r="F138" s="255" t="s">
        <v>3117</v>
      </c>
      <c r="G138" s="64"/>
      <c r="H138" s="64"/>
      <c r="I138" s="174"/>
      <c r="J138" s="64"/>
      <c r="K138" s="64"/>
      <c r="L138" s="62"/>
      <c r="M138" s="220"/>
      <c r="N138" s="43"/>
      <c r="O138" s="43"/>
      <c r="P138" s="43"/>
      <c r="Q138" s="43"/>
      <c r="R138" s="43"/>
      <c r="S138" s="43"/>
      <c r="T138" s="79"/>
      <c r="AT138" s="25" t="s">
        <v>205</v>
      </c>
      <c r="AU138" s="25" t="s">
        <v>77</v>
      </c>
    </row>
    <row r="139" spans="2:65" s="1" customFormat="1" ht="22.5" customHeight="1">
      <c r="B139" s="42"/>
      <c r="C139" s="206" t="s">
        <v>390</v>
      </c>
      <c r="D139" s="206" t="s">
        <v>198</v>
      </c>
      <c r="E139" s="207" t="s">
        <v>3118</v>
      </c>
      <c r="F139" s="208" t="s">
        <v>3119</v>
      </c>
      <c r="G139" s="209" t="s">
        <v>214</v>
      </c>
      <c r="H139" s="210">
        <v>5</v>
      </c>
      <c r="I139" s="211"/>
      <c r="J139" s="212">
        <f>ROUND(I139*H139,2)</f>
        <v>0</v>
      </c>
      <c r="K139" s="208" t="s">
        <v>21</v>
      </c>
      <c r="L139" s="62"/>
      <c r="M139" s="213" t="s">
        <v>21</v>
      </c>
      <c r="N139" s="214" t="s">
        <v>41</v>
      </c>
      <c r="O139" s="43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AR139" s="25" t="s">
        <v>203</v>
      </c>
      <c r="AT139" s="25" t="s">
        <v>198</v>
      </c>
      <c r="AU139" s="25" t="s">
        <v>77</v>
      </c>
      <c r="AY139" s="25" t="s">
        <v>195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25" t="s">
        <v>77</v>
      </c>
      <c r="BK139" s="217">
        <f>ROUND(I139*H139,2)</f>
        <v>0</v>
      </c>
      <c r="BL139" s="25" t="s">
        <v>203</v>
      </c>
      <c r="BM139" s="25" t="s">
        <v>577</v>
      </c>
    </row>
    <row r="140" spans="2:47" s="1" customFormat="1" ht="13.5">
      <c r="B140" s="42"/>
      <c r="C140" s="64"/>
      <c r="D140" s="218" t="s">
        <v>205</v>
      </c>
      <c r="E140" s="64"/>
      <c r="F140" s="219" t="s">
        <v>3119</v>
      </c>
      <c r="G140" s="64"/>
      <c r="H140" s="64"/>
      <c r="I140" s="174"/>
      <c r="J140" s="64"/>
      <c r="K140" s="64"/>
      <c r="L140" s="62"/>
      <c r="M140" s="287"/>
      <c r="N140" s="288"/>
      <c r="O140" s="288"/>
      <c r="P140" s="288"/>
      <c r="Q140" s="288"/>
      <c r="R140" s="288"/>
      <c r="S140" s="288"/>
      <c r="T140" s="289"/>
      <c r="AT140" s="25" t="s">
        <v>205</v>
      </c>
      <c r="AU140" s="25" t="s">
        <v>77</v>
      </c>
    </row>
    <row r="141" spans="2:12" s="1" customFormat="1" ht="6.95" customHeight="1">
      <c r="B141" s="57"/>
      <c r="C141" s="58"/>
      <c r="D141" s="58"/>
      <c r="E141" s="58"/>
      <c r="F141" s="58"/>
      <c r="G141" s="58"/>
      <c r="H141" s="58"/>
      <c r="I141" s="150"/>
      <c r="J141" s="58"/>
      <c r="K141" s="58"/>
      <c r="L141" s="62"/>
    </row>
  </sheetData>
  <sheetProtection algorithmName="SHA-512" hashValue="wqUCK9/lhkBbq3vY3ZBh/zQ6arQycPT70WhdRaISTAEztcfEJP+gQWwdN4mbERgD6xX3EZDadcfgu7mcweWcYg==" saltValue="IeWnKJoQ0KgbSBP4cXq6Xw==" spinCount="100000" sheet="1" objects="1" scenarios="1" formatCells="0" formatColumns="0" formatRows="0" sort="0" autoFilter="0"/>
  <autoFilter ref="C77:K140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</cp:lastModifiedBy>
  <dcterms:created xsi:type="dcterms:W3CDTF">2018-03-13T18:03:55Z</dcterms:created>
  <dcterms:modified xsi:type="dcterms:W3CDTF">2018-03-13T18:04:29Z</dcterms:modified>
  <cp:category/>
  <cp:version/>
  <cp:contentType/>
  <cp:contentStatus/>
</cp:coreProperties>
</file>